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backupFile="1" codeName="DieseArbeitsmappe" defaultThemeVersion="124226"/>
  <bookViews>
    <workbookView xWindow="75" yWindow="165" windowWidth="20730" windowHeight="11580" tabRatio="500" activeTab="8"/>
  </bookViews>
  <sheets>
    <sheet name="Teilnehmer Erfassung" sheetId="1" r:id="rId1"/>
    <sheet name="Original" sheetId="2" state="hidden" r:id="rId2"/>
    <sheet name="Auswertung Runde 1" sheetId="3" state="hidden" r:id="rId3"/>
    <sheet name="Runde 1" sheetId="4" r:id="rId4"/>
    <sheet name="Teilnehmer 2.Runde" sheetId="5" state="hidden" r:id="rId5"/>
    <sheet name="Runde 2" sheetId="6" r:id="rId6"/>
    <sheet name="Auswertung Runde 2" sheetId="7" state="hidden" r:id="rId7"/>
    <sheet name="Teilnehmer 3.Runde" sheetId="8" state="hidden" r:id="rId8"/>
    <sheet name="Runde 3" sheetId="9" r:id="rId9"/>
    <sheet name="Auswertung Runde 3" sheetId="10" state="hidden" r:id="rId10"/>
    <sheet name="Teilnehmer 4.Runde" sheetId="11" state="hidden" r:id="rId11"/>
    <sheet name="Runde 4" sheetId="12" r:id="rId12"/>
    <sheet name="Auswertung Runde 4" sheetId="13" state="hidden" r:id="rId13"/>
    <sheet name="Teilnehmer 5.Runde" sheetId="14" state="hidden" r:id="rId14"/>
    <sheet name="Runde 5" sheetId="15" r:id="rId15"/>
    <sheet name="Auswertung Runde 5" sheetId="16" state="hidden" r:id="rId16"/>
    <sheet name="Teilnehmer 6.Runde" sheetId="17" state="hidden" r:id="rId17"/>
    <sheet name="Runde 6" sheetId="18" r:id="rId18"/>
    <sheet name="Kopie Teilnehmer Erfassung" sheetId="19" state="hidden" r:id="rId19"/>
    <sheet name="Finale Kinder unter 13 Jahren" sheetId="20" r:id="rId20"/>
  </sheets>
  <definedNames>
    <definedName name="_xlnm._FilterDatabase" localSheetId="2" hidden="1">'Auswertung Runde 1'!#REF!</definedName>
    <definedName name="_xlnm._FilterDatabase" localSheetId="3" hidden="1">'Runde 1'!$S$1:$BU$38</definedName>
    <definedName name="_xlnm.Print_Area" localSheetId="19">'Finale Kinder unter 13 Jahren'!#REF!</definedName>
    <definedName name="_xlnm.Print_Area" localSheetId="3">'Runde 1'!$A$2:$BV$39</definedName>
    <definedName name="_xlnm.Print_Area" localSheetId="5">'Runde 2'!$O$2:$AS$39</definedName>
    <definedName name="_xlnm.Print_Area" localSheetId="8">'Runde 3'!$O$2:$VAC$39</definedName>
    <definedName name="_xlnm.Print_Area" localSheetId="11">'Runde 4'!$O$2:$U$39</definedName>
    <definedName name="_xlnm.Print_Area" localSheetId="14">'Runde 5'!$O$2:$U$39</definedName>
    <definedName name="_xlnm.Print_Area" localSheetId="17">'Runde 6'!$O$2:$U$39</definedName>
    <definedName name="Z_B1DF6B9E_725A_4A8E_ABAB_4CF1AE6CB621_.wvu.Cols" localSheetId="18" hidden="1">'Kopie Teilnehmer Erfassung'!$A:$H,'Kopie Teilnehmer Erfassung'!$L:$M,'Kopie Teilnehmer Erfassung'!$O:$P,'Kopie Teilnehmer Erfassung'!$R:$S,'Kopie Teilnehmer Erfassung'!$U:$V,'Kopie Teilnehmer Erfassung'!$X:$Y</definedName>
    <definedName name="Z_B1DF6B9E_725A_4A8E_ABAB_4CF1AE6CB621_.wvu.Cols" localSheetId="1" hidden="1">Original!$A:$H,Original!$L:$M,Original!$O:$P,Original!$R:$S,Original!$U:$V,Original!$X:$Y</definedName>
    <definedName name="Z_B1DF6B9E_725A_4A8E_ABAB_4CF1AE6CB621_.wvu.Cols" localSheetId="3" hidden="1">'Runde 1'!$A:$G,'Runde 1'!$J:$K,'Runde 1'!$M:$N,'Runde 1'!$R:$R,'Runde 1'!$Y:$Y,'Runde 1'!$AB:$AB,'Runde 1'!$AJ:$AJ,'Runde 1'!$AR:$AR,'Runde 1'!$AZ:$AZ,'Runde 1'!$BH:$BH,'Runde 1'!$BP:$BP</definedName>
    <definedName name="Z_B1DF6B9E_725A_4A8E_ABAB_4CF1AE6CB621_.wvu.Cols" localSheetId="5" hidden="1">'Runde 2'!$A:$G,'Runde 2'!$N:$N,'Runde 2'!$W:$W,'Runde 2'!$AE:$AE,'Runde 2'!$AM:$AM</definedName>
    <definedName name="Z_B1DF6B9E_725A_4A8E_ABAB_4CF1AE6CB621_.wvu.Cols" localSheetId="8" hidden="1">'Runde 3'!$A:$G,'Runde 3'!$N:$N,'Runde 3'!$W:$W,'Runde 3'!$AE:$AY</definedName>
    <definedName name="Z_B1DF6B9E_725A_4A8E_ABAB_4CF1AE6CB621_.wvu.Cols" localSheetId="11" hidden="1">'Runde 4'!$A:$G,'Runde 4'!$N:$N,'Runde 4'!$W:$AR</definedName>
    <definedName name="Z_B1DF6B9E_725A_4A8E_ABAB_4CF1AE6CB621_.wvu.Cols" localSheetId="14" hidden="1">'Runde 5'!$A:$G,'Runde 5'!$N:$N,'Runde 5'!$W:$BF</definedName>
    <definedName name="Z_B1DF6B9E_725A_4A8E_ABAB_4CF1AE6CB621_.wvu.Cols" localSheetId="17" hidden="1">'Runde 6'!$A:$G,'Runde 6'!$N:$N</definedName>
    <definedName name="Z_B1DF6B9E_725A_4A8E_ABAB_4CF1AE6CB621_.wvu.Cols" localSheetId="4" hidden="1">'Teilnehmer 2.Runde'!$A:$A</definedName>
    <definedName name="Z_B1DF6B9E_725A_4A8E_ABAB_4CF1AE6CB621_.wvu.Cols" localSheetId="7" hidden="1">'Teilnehmer 3.Runde'!$A:$A</definedName>
    <definedName name="Z_B1DF6B9E_725A_4A8E_ABAB_4CF1AE6CB621_.wvu.Cols" localSheetId="10" hidden="1">'Teilnehmer 4.Runde'!$A:$A</definedName>
    <definedName name="Z_B1DF6B9E_725A_4A8E_ABAB_4CF1AE6CB621_.wvu.Cols" localSheetId="13" hidden="1">'Teilnehmer 5.Runde'!$A:$A</definedName>
    <definedName name="Z_B1DF6B9E_725A_4A8E_ABAB_4CF1AE6CB621_.wvu.Cols" localSheetId="16" hidden="1">'Teilnehmer 6.Runde'!$A:$A</definedName>
    <definedName name="Z_B1DF6B9E_725A_4A8E_ABAB_4CF1AE6CB621_.wvu.Cols" localSheetId="0" hidden="1">'Teilnehmer Erfassung'!$A:$H,'Teilnehmer Erfassung'!$L:$M,'Teilnehmer Erfassung'!$O:$P,'Teilnehmer Erfassung'!$R:$S,'Teilnehmer Erfassung'!$U:$V,'Teilnehmer Erfassung'!$X:$Y</definedName>
    <definedName name="Z_B1DF6B9E_725A_4A8E_ABAB_4CF1AE6CB621_.wvu.FilterData" localSheetId="3" hidden="1">'Runde 1'!$S$1:$BU$38</definedName>
    <definedName name="Z_B1DF6B9E_725A_4A8E_ABAB_4CF1AE6CB621_.wvu.PrintArea" localSheetId="3" hidden="1">'Runde 1'!$A$2:$BV$39</definedName>
    <definedName name="Z_B1DF6B9E_725A_4A8E_ABAB_4CF1AE6CB621_.wvu.PrintArea" localSheetId="5" hidden="1">'Runde 2'!$A$2:$AS$39</definedName>
    <definedName name="Z_B1DF6B9E_725A_4A8E_ABAB_4CF1AE6CB621_.wvu.PrintArea" localSheetId="8" hidden="1">'Runde 3'!$O$2:$VAC$39</definedName>
    <definedName name="Z_B1DF6B9E_725A_4A8E_ABAB_4CF1AE6CB621_.wvu.PrintArea" localSheetId="11" hidden="1">'Runde 4'!$O$2:$U$39</definedName>
    <definedName name="Z_B1DF6B9E_725A_4A8E_ABAB_4CF1AE6CB621_.wvu.PrintArea" localSheetId="14" hidden="1">'Runde 5'!$O$2:$U$39</definedName>
    <definedName name="Z_B1DF6B9E_725A_4A8E_ABAB_4CF1AE6CB621_.wvu.PrintArea" localSheetId="17" hidden="1">'Runde 6'!$O$2:$U$39</definedName>
    <definedName name="Z_B1DF6B9E_725A_4A8E_ABAB_4CF1AE6CB621_.wvu.Rows" localSheetId="0" hidden="1">'Teilnehmer Erfassung'!$5:$5</definedName>
  </definedNames>
  <calcPr calcId="145621"/>
  <customWorkbookViews>
    <customWorkbookView name="Rainer - Persönliche Ansicht" guid="{B1DF6B9E-725A-4A8E-ABAB-4CF1AE6CB621}" mergeInterval="0" personalView="1" maximized="1" windowWidth="1362" windowHeight="553" tabRatio="500" activeSheetId="6"/>
  </customWorkbookViews>
</workbook>
</file>

<file path=xl/calcChain.xml><?xml version="1.0" encoding="utf-8"?>
<calcChain xmlns="http://schemas.openxmlformats.org/spreadsheetml/2006/main">
  <c r="N5" i="20" l="1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115" i="20"/>
  <c r="A116" i="20"/>
  <c r="A117" i="20"/>
  <c r="A118" i="20"/>
  <c r="A119" i="20"/>
  <c r="A120" i="20"/>
  <c r="A121" i="20"/>
  <c r="A122" i="20"/>
  <c r="A123" i="20"/>
  <c r="A124" i="20"/>
  <c r="L6" i="18"/>
  <c r="L5" i="18"/>
  <c r="L4" i="18"/>
  <c r="L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3" i="18"/>
  <c r="A129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L10" i="15"/>
  <c r="L9" i="15"/>
  <c r="L8" i="15"/>
  <c r="L7" i="15"/>
  <c r="L6" i="15"/>
  <c r="L5" i="15"/>
  <c r="L4" i="15"/>
  <c r="L3" i="15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3" i="15"/>
  <c r="A129" i="14"/>
  <c r="A7" i="14"/>
  <c r="A8" i="14"/>
  <c r="A9" i="14"/>
  <c r="A10" i="14"/>
  <c r="A11" i="14"/>
  <c r="A12" i="14"/>
  <c r="A13" i="14"/>
  <c r="A14" i="14"/>
  <c r="B13" i="14"/>
  <c r="B9" i="14"/>
  <c r="B11" i="14"/>
  <c r="B10" i="14"/>
  <c r="B7" i="14"/>
  <c r="B14" i="14"/>
  <c r="B12" i="14"/>
  <c r="B8" i="14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L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3" i="12"/>
  <c r="A129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B13" i="11"/>
  <c r="B14" i="11"/>
  <c r="B8" i="11"/>
  <c r="B12" i="11"/>
  <c r="B16" i="11"/>
  <c r="B10" i="11"/>
  <c r="B9" i="11"/>
  <c r="B18" i="11"/>
  <c r="B15" i="11"/>
  <c r="B11" i="11"/>
  <c r="B17" i="11"/>
  <c r="B7" i="11"/>
  <c r="L32" i="9"/>
  <c r="L33" i="9"/>
  <c r="L34" i="9"/>
  <c r="L31" i="9"/>
  <c r="L28" i="9"/>
  <c r="L29" i="9"/>
  <c r="L30" i="9"/>
  <c r="L27" i="9"/>
  <c r="L24" i="9"/>
  <c r="L25" i="9"/>
  <c r="L26" i="9"/>
  <c r="L23" i="9"/>
  <c r="L20" i="9"/>
  <c r="L21" i="9"/>
  <c r="L22" i="9"/>
  <c r="L19" i="9"/>
  <c r="L16" i="9"/>
  <c r="L17" i="9"/>
  <c r="L18" i="9"/>
  <c r="L15" i="9"/>
  <c r="L12" i="9"/>
  <c r="L13" i="9"/>
  <c r="L14" i="9"/>
  <c r="L11" i="9"/>
  <c r="L8" i="9"/>
  <c r="L9" i="9"/>
  <c r="L10" i="9"/>
  <c r="L7" i="9"/>
  <c r="L4" i="9"/>
  <c r="L5" i="9"/>
  <c r="L6" i="9"/>
  <c r="L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3" i="9"/>
  <c r="A129" i="8"/>
  <c r="A20" i="8"/>
  <c r="B20" i="8"/>
  <c r="A22" i="8"/>
  <c r="B22" i="8"/>
  <c r="A14" i="8"/>
  <c r="B14" i="8"/>
  <c r="C14" i="8" s="1"/>
  <c r="A7" i="8"/>
  <c r="B7" i="8"/>
  <c r="A9" i="8"/>
  <c r="B9" i="8"/>
  <c r="A12" i="8"/>
  <c r="B12" i="8"/>
  <c r="A13" i="8"/>
  <c r="B13" i="8"/>
  <c r="A21" i="8"/>
  <c r="B21" i="8"/>
  <c r="C21" i="8" s="1"/>
  <c r="A10" i="8"/>
  <c r="B10" i="8"/>
  <c r="A24" i="8"/>
  <c r="B24" i="8"/>
  <c r="A26" i="8"/>
  <c r="B26" i="8"/>
  <c r="A16" i="8"/>
  <c r="B16" i="8"/>
  <c r="A19" i="8"/>
  <c r="B19" i="8"/>
  <c r="A11" i="8"/>
  <c r="B11" i="8"/>
  <c r="A8" i="8"/>
  <c r="B8" i="8"/>
  <c r="A23" i="8"/>
  <c r="B23" i="8"/>
  <c r="A18" i="8"/>
  <c r="B18" i="8"/>
  <c r="A25" i="8"/>
  <c r="B25" i="8"/>
  <c r="A17" i="8"/>
  <c r="B17" i="8"/>
  <c r="A15" i="8"/>
  <c r="B15" i="8"/>
  <c r="L56" i="6"/>
  <c r="L57" i="6"/>
  <c r="L58" i="6"/>
  <c r="L55" i="6"/>
  <c r="L52" i="6"/>
  <c r="L53" i="6"/>
  <c r="L54" i="6"/>
  <c r="L51" i="6"/>
  <c r="L48" i="6"/>
  <c r="L49" i="6"/>
  <c r="L50" i="6"/>
  <c r="L47" i="6"/>
  <c r="L44" i="6"/>
  <c r="L45" i="6"/>
  <c r="L46" i="6"/>
  <c r="L43" i="6"/>
  <c r="L40" i="6"/>
  <c r="L41" i="6"/>
  <c r="L42" i="6"/>
  <c r="L39" i="6"/>
  <c r="L36" i="6"/>
  <c r="L37" i="6"/>
  <c r="L38" i="6"/>
  <c r="L35" i="6"/>
  <c r="L32" i="6"/>
  <c r="L33" i="6"/>
  <c r="L34" i="6"/>
  <c r="L31" i="6"/>
  <c r="L28" i="6"/>
  <c r="L29" i="6"/>
  <c r="L30" i="6"/>
  <c r="L27" i="6"/>
  <c r="L24" i="6"/>
  <c r="L25" i="6"/>
  <c r="L26" i="6"/>
  <c r="L23" i="6"/>
  <c r="L20" i="6"/>
  <c r="L21" i="6"/>
  <c r="L22" i="6"/>
  <c r="L19" i="6"/>
  <c r="L16" i="6"/>
  <c r="L17" i="6"/>
  <c r="L18" i="6"/>
  <c r="L15" i="6"/>
  <c r="L12" i="6"/>
  <c r="L13" i="6"/>
  <c r="L14" i="6"/>
  <c r="L11" i="6"/>
  <c r="L8" i="6"/>
  <c r="L9" i="6"/>
  <c r="L10" i="6"/>
  <c r="L7" i="6"/>
  <c r="L4" i="6"/>
  <c r="L5" i="6"/>
  <c r="L6" i="6"/>
  <c r="L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3" i="6"/>
  <c r="A129" i="5"/>
  <c r="A8" i="5"/>
  <c r="B8" i="5"/>
  <c r="A9" i="5"/>
  <c r="B9" i="5"/>
  <c r="A10" i="5"/>
  <c r="B10" i="5"/>
  <c r="A11" i="5"/>
  <c r="B11" i="5"/>
  <c r="A12" i="5"/>
  <c r="B12" i="5"/>
  <c r="A13" i="5"/>
  <c r="B13" i="5"/>
  <c r="A14" i="5"/>
  <c r="B14" i="5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A33" i="5"/>
  <c r="B33" i="5"/>
  <c r="A34" i="5"/>
  <c r="B34" i="5"/>
  <c r="A35" i="5"/>
  <c r="B35" i="5"/>
  <c r="A36" i="5"/>
  <c r="B36" i="5"/>
  <c r="A37" i="5"/>
  <c r="B37" i="5"/>
  <c r="A38" i="5"/>
  <c r="B38" i="5"/>
  <c r="A39" i="5"/>
  <c r="B39" i="5"/>
  <c r="A40" i="5"/>
  <c r="B40" i="5"/>
  <c r="A41" i="5"/>
  <c r="B41" i="5"/>
  <c r="A42" i="5"/>
  <c r="B42" i="5"/>
  <c r="A43" i="5"/>
  <c r="B43" i="5"/>
  <c r="A44" i="5"/>
  <c r="B44" i="5"/>
  <c r="A45" i="5"/>
  <c r="B45" i="5"/>
  <c r="A46" i="5"/>
  <c r="B46" i="5"/>
  <c r="A47" i="5"/>
  <c r="B47" i="5"/>
  <c r="A48" i="5"/>
  <c r="B48" i="5"/>
  <c r="A49" i="5"/>
  <c r="B49" i="5"/>
  <c r="A50" i="5"/>
  <c r="B50" i="5"/>
  <c r="A51" i="5"/>
  <c r="B51" i="5"/>
  <c r="A52" i="5"/>
  <c r="B52" i="5"/>
  <c r="A53" i="5"/>
  <c r="B53" i="5"/>
  <c r="A54" i="5"/>
  <c r="B54" i="5"/>
  <c r="A55" i="5"/>
  <c r="B55" i="5"/>
  <c r="A56" i="5"/>
  <c r="B56" i="5"/>
  <c r="A57" i="5"/>
  <c r="B57" i="5"/>
  <c r="A58" i="5"/>
  <c r="B58" i="5"/>
  <c r="A59" i="5"/>
  <c r="B59" i="5"/>
  <c r="A60" i="5"/>
  <c r="B60" i="5"/>
  <c r="A61" i="5"/>
  <c r="B61" i="5"/>
  <c r="A62" i="5"/>
  <c r="B62" i="5"/>
  <c r="A63" i="5"/>
  <c r="B63" i="5"/>
  <c r="A64" i="5"/>
  <c r="B64" i="5"/>
  <c r="A65" i="5"/>
  <c r="B65" i="5"/>
  <c r="A66" i="5"/>
  <c r="B66" i="5"/>
  <c r="A67" i="5"/>
  <c r="B67" i="5"/>
  <c r="A68" i="5"/>
  <c r="B68" i="5"/>
  <c r="A69" i="5"/>
  <c r="B69" i="5"/>
  <c r="A70" i="5"/>
  <c r="B70" i="5"/>
  <c r="A71" i="5"/>
  <c r="B71" i="5"/>
  <c r="A72" i="5"/>
  <c r="B72" i="5"/>
  <c r="A73" i="5"/>
  <c r="B73" i="5"/>
  <c r="A74" i="5"/>
  <c r="B74" i="5"/>
  <c r="A75" i="5"/>
  <c r="B75" i="5"/>
  <c r="A76" i="5"/>
  <c r="B76" i="5"/>
  <c r="A77" i="5"/>
  <c r="B77" i="5"/>
  <c r="A78" i="5"/>
  <c r="B78" i="5"/>
  <c r="A79" i="5"/>
  <c r="B79" i="5"/>
  <c r="A80" i="5"/>
  <c r="B80" i="5"/>
  <c r="A81" i="5"/>
  <c r="B81" i="5"/>
  <c r="A82" i="5"/>
  <c r="B82" i="5"/>
  <c r="A83" i="5"/>
  <c r="B83" i="5"/>
  <c r="A84" i="5"/>
  <c r="B84" i="5"/>
  <c r="A85" i="5"/>
  <c r="B85" i="5"/>
  <c r="A86" i="5"/>
  <c r="B86" i="5"/>
  <c r="A87" i="5"/>
  <c r="B87" i="5"/>
  <c r="A88" i="5"/>
  <c r="B88" i="5"/>
  <c r="A89" i="5"/>
  <c r="B89" i="5"/>
  <c r="A90" i="5"/>
  <c r="B90" i="5"/>
  <c r="A91" i="5"/>
  <c r="B91" i="5"/>
  <c r="A92" i="5"/>
  <c r="B92" i="5"/>
  <c r="A93" i="5"/>
  <c r="B93" i="5"/>
  <c r="A94" i="5"/>
  <c r="B94" i="5"/>
  <c r="A95" i="5"/>
  <c r="B95" i="5"/>
  <c r="A96" i="5"/>
  <c r="B96" i="5"/>
  <c r="A97" i="5"/>
  <c r="B97" i="5"/>
  <c r="A98" i="5"/>
  <c r="B98" i="5"/>
  <c r="A99" i="5"/>
  <c r="B99" i="5"/>
  <c r="A100" i="5"/>
  <c r="B100" i="5"/>
  <c r="A101" i="5"/>
  <c r="B101" i="5"/>
  <c r="A102" i="5"/>
  <c r="B102" i="5"/>
  <c r="A103" i="5"/>
  <c r="B103" i="5"/>
  <c r="A104" i="5"/>
  <c r="B104" i="5"/>
  <c r="A105" i="5"/>
  <c r="B105" i="5"/>
  <c r="A106" i="5"/>
  <c r="B106" i="5"/>
  <c r="A107" i="5"/>
  <c r="B107" i="5"/>
  <c r="A108" i="5"/>
  <c r="B108" i="5"/>
  <c r="A109" i="5"/>
  <c r="B109" i="5"/>
  <c r="A110" i="5"/>
  <c r="B110" i="5"/>
  <c r="A111" i="5"/>
  <c r="B111" i="5"/>
  <c r="A112" i="5"/>
  <c r="B112" i="5"/>
  <c r="A113" i="5"/>
  <c r="B113" i="5"/>
  <c r="A114" i="5"/>
  <c r="B114" i="5"/>
  <c r="A115" i="5"/>
  <c r="B115" i="5"/>
  <c r="A116" i="5"/>
  <c r="B116" i="5"/>
  <c r="A117" i="5"/>
  <c r="B117" i="5"/>
  <c r="A118" i="5"/>
  <c r="B118" i="5"/>
  <c r="A119" i="5"/>
  <c r="B119" i="5"/>
  <c r="A120" i="5"/>
  <c r="B120" i="5"/>
  <c r="A121" i="5"/>
  <c r="B121" i="5"/>
  <c r="A122" i="5"/>
  <c r="B122" i="5"/>
  <c r="A123" i="5"/>
  <c r="B123" i="5"/>
  <c r="A124" i="5"/>
  <c r="B124" i="5"/>
  <c r="A125" i="5"/>
  <c r="B125" i="5"/>
  <c r="A126" i="5"/>
  <c r="B126" i="5"/>
  <c r="A127" i="5"/>
  <c r="B127" i="5"/>
  <c r="A128" i="5"/>
  <c r="B128" i="5"/>
  <c r="B129" i="5"/>
  <c r="A130" i="5"/>
  <c r="B130" i="5"/>
  <c r="A131" i="5"/>
  <c r="B131" i="5"/>
  <c r="A132" i="5"/>
  <c r="B132" i="5"/>
  <c r="A7" i="5"/>
  <c r="B7" i="5"/>
  <c r="AA7" i="1" l="1"/>
  <c r="AA8" i="1"/>
  <c r="AA9" i="1"/>
  <c r="AA10" i="1"/>
  <c r="Z10" i="1"/>
  <c r="Z11" i="1"/>
  <c r="Z12" i="1"/>
  <c r="Z13" i="1"/>
  <c r="Z14" i="1"/>
  <c r="Z15" i="1"/>
  <c r="Z16" i="1"/>
  <c r="Z17" i="1"/>
  <c r="Z18" i="1"/>
  <c r="B7" i="17" l="1"/>
  <c r="AF1" i="15"/>
  <c r="Z15" i="9" l="1"/>
  <c r="Z17" i="9"/>
  <c r="Z16" i="9"/>
  <c r="Z14" i="9"/>
  <c r="AL1" i="6" l="1"/>
  <c r="AK1" i="6" s="1"/>
  <c r="T14" i="4"/>
  <c r="V32" i="4"/>
  <c r="U32" i="4"/>
  <c r="Z4" i="1" l="1"/>
  <c r="K2" i="1" s="1"/>
  <c r="T11" i="4" s="1"/>
  <c r="T2" i="4" l="1"/>
  <c r="Z67" i="1"/>
  <c r="AA67" i="1"/>
  <c r="AB67" i="1"/>
  <c r="AC67" i="1"/>
  <c r="Z68" i="1"/>
  <c r="AA68" i="1"/>
  <c r="AB68" i="1"/>
  <c r="AC68" i="1"/>
  <c r="Z69" i="1"/>
  <c r="AA69" i="1"/>
  <c r="AB69" i="1"/>
  <c r="AC69" i="1"/>
  <c r="Z70" i="1"/>
  <c r="AA70" i="1"/>
  <c r="AB70" i="1"/>
  <c r="AC70" i="1"/>
  <c r="Z71" i="1"/>
  <c r="AA71" i="1"/>
  <c r="AB71" i="1"/>
  <c r="AC71" i="1"/>
  <c r="Z72" i="1"/>
  <c r="AA72" i="1"/>
  <c r="AB72" i="1"/>
  <c r="AC72" i="1"/>
  <c r="Z73" i="1"/>
  <c r="AA73" i="1"/>
  <c r="AB73" i="1"/>
  <c r="AC73" i="1"/>
  <c r="Z74" i="1"/>
  <c r="AA74" i="1"/>
  <c r="AB74" i="1"/>
  <c r="AC74" i="1"/>
  <c r="Z75" i="1"/>
  <c r="AA75" i="1"/>
  <c r="AB75" i="1"/>
  <c r="AC75" i="1"/>
  <c r="Z76" i="1"/>
  <c r="AA76" i="1"/>
  <c r="AB76" i="1"/>
  <c r="AC76" i="1"/>
  <c r="Z77" i="1"/>
  <c r="AA77" i="1"/>
  <c r="AB77" i="1"/>
  <c r="AC77" i="1"/>
  <c r="Z78" i="1"/>
  <c r="AA78" i="1"/>
  <c r="AB78" i="1"/>
  <c r="AC78" i="1"/>
  <c r="Z79" i="1"/>
  <c r="AA79" i="1"/>
  <c r="AB79" i="1"/>
  <c r="AC79" i="1"/>
  <c r="Z80" i="1"/>
  <c r="AA80" i="1"/>
  <c r="AB80" i="1"/>
  <c r="AC80" i="1"/>
  <c r="Z81" i="1"/>
  <c r="AA81" i="1"/>
  <c r="AB81" i="1"/>
  <c r="AC81" i="1"/>
  <c r="Z82" i="1"/>
  <c r="AA82" i="1"/>
  <c r="AB82" i="1"/>
  <c r="AC82" i="1"/>
  <c r="Z83" i="1"/>
  <c r="AA83" i="1"/>
  <c r="AB83" i="1"/>
  <c r="AC83" i="1"/>
  <c r="Z84" i="1"/>
  <c r="AA84" i="1"/>
  <c r="AB84" i="1"/>
  <c r="AC84" i="1"/>
  <c r="Z85" i="1"/>
  <c r="AA85" i="1"/>
  <c r="AB85" i="1"/>
  <c r="AC85" i="1"/>
  <c r="Z86" i="1"/>
  <c r="AA86" i="1"/>
  <c r="AB86" i="1"/>
  <c r="AC86" i="1"/>
  <c r="Z87" i="1"/>
  <c r="AA87" i="1"/>
  <c r="AB87" i="1"/>
  <c r="AC87" i="1"/>
  <c r="Z88" i="1"/>
  <c r="AA88" i="1"/>
  <c r="AB88" i="1"/>
  <c r="AC88" i="1"/>
  <c r="Z89" i="1"/>
  <c r="AA89" i="1"/>
  <c r="AB89" i="1"/>
  <c r="AC89" i="1"/>
  <c r="Z90" i="1"/>
  <c r="AA90" i="1"/>
  <c r="AB90" i="1"/>
  <c r="AC90" i="1"/>
  <c r="Z91" i="1"/>
  <c r="AA91" i="1"/>
  <c r="AB91" i="1"/>
  <c r="AC91" i="1"/>
  <c r="Z92" i="1"/>
  <c r="AA92" i="1"/>
  <c r="AB92" i="1"/>
  <c r="AC92" i="1"/>
  <c r="Z93" i="1"/>
  <c r="AA93" i="1"/>
  <c r="AB93" i="1"/>
  <c r="AC93" i="1"/>
  <c r="Z94" i="1"/>
  <c r="AA94" i="1"/>
  <c r="AB94" i="1"/>
  <c r="AC94" i="1"/>
  <c r="Z95" i="1"/>
  <c r="AA95" i="1"/>
  <c r="AB95" i="1"/>
  <c r="AC95" i="1"/>
  <c r="Z96" i="1"/>
  <c r="AA96" i="1"/>
  <c r="AB96" i="1"/>
  <c r="AC96" i="1"/>
  <c r="Z97" i="1"/>
  <c r="AA97" i="1"/>
  <c r="AB97" i="1"/>
  <c r="AC97" i="1"/>
  <c r="Z98" i="1"/>
  <c r="AA98" i="1"/>
  <c r="AB98" i="1"/>
  <c r="AC98" i="1"/>
  <c r="Z99" i="1"/>
  <c r="AA99" i="1"/>
  <c r="AB99" i="1"/>
  <c r="AC99" i="1"/>
  <c r="Z100" i="1"/>
  <c r="AA100" i="1"/>
  <c r="AB100" i="1"/>
  <c r="AC100" i="1"/>
  <c r="Z101" i="1"/>
  <c r="AA101" i="1"/>
  <c r="AB101" i="1"/>
  <c r="AC101" i="1"/>
  <c r="Z102" i="1"/>
  <c r="AA102" i="1"/>
  <c r="AB102" i="1"/>
  <c r="AC102" i="1"/>
  <c r="Z103" i="1"/>
  <c r="AA103" i="1"/>
  <c r="AB103" i="1"/>
  <c r="AC103" i="1"/>
  <c r="Z104" i="1"/>
  <c r="AA104" i="1"/>
  <c r="AB104" i="1"/>
  <c r="AC104" i="1"/>
  <c r="Z105" i="1"/>
  <c r="AA105" i="1"/>
  <c r="AB105" i="1"/>
  <c r="AC105" i="1"/>
  <c r="Z106" i="1"/>
  <c r="AA106" i="1"/>
  <c r="AB106" i="1"/>
  <c r="AC106" i="1"/>
  <c r="AC66" i="1"/>
  <c r="AB66" i="1"/>
  <c r="AA66" i="1"/>
  <c r="Z66" i="1"/>
  <c r="A66" i="1"/>
  <c r="AC65" i="1"/>
  <c r="AB65" i="1"/>
  <c r="AA65" i="1"/>
  <c r="Z65" i="1"/>
  <c r="A65" i="1"/>
  <c r="AC64" i="1"/>
  <c r="AB64" i="1"/>
  <c r="AA64" i="1"/>
  <c r="Z64" i="1"/>
  <c r="A64" i="1"/>
  <c r="AC63" i="1"/>
  <c r="AB63" i="1"/>
  <c r="AA63" i="1"/>
  <c r="Z63" i="1"/>
  <c r="A63" i="1"/>
  <c r="AC62" i="1"/>
  <c r="AB62" i="1"/>
  <c r="AA62" i="1"/>
  <c r="Z62" i="1"/>
  <c r="A62" i="1"/>
  <c r="AC61" i="1"/>
  <c r="AB61" i="1"/>
  <c r="AA61" i="1"/>
  <c r="Z61" i="1"/>
  <c r="A61" i="1"/>
  <c r="AC60" i="1"/>
  <c r="AB60" i="1"/>
  <c r="AA60" i="1"/>
  <c r="Z60" i="1"/>
  <c r="A60" i="1"/>
  <c r="AC59" i="1"/>
  <c r="AB59" i="1"/>
  <c r="AA59" i="1"/>
  <c r="Z59" i="1"/>
  <c r="A59" i="1"/>
  <c r="AC58" i="1"/>
  <c r="AB58" i="1"/>
  <c r="AA58" i="1"/>
  <c r="Z58" i="1"/>
  <c r="A58" i="1"/>
  <c r="AC57" i="1"/>
  <c r="AB57" i="1"/>
  <c r="AA57" i="1"/>
  <c r="Z57" i="1"/>
  <c r="A57" i="1"/>
  <c r="AC56" i="1"/>
  <c r="AB56" i="1"/>
  <c r="AA56" i="1"/>
  <c r="Z56" i="1"/>
  <c r="A56" i="1"/>
  <c r="AC55" i="1"/>
  <c r="AB55" i="1"/>
  <c r="AA55" i="1"/>
  <c r="Z55" i="1"/>
  <c r="A55" i="1"/>
  <c r="AC54" i="1"/>
  <c r="AB54" i="1"/>
  <c r="AA54" i="1"/>
  <c r="Z54" i="1"/>
  <c r="A54" i="1"/>
  <c r="AC53" i="1"/>
  <c r="AB53" i="1"/>
  <c r="AA53" i="1"/>
  <c r="Z53" i="1"/>
  <c r="A53" i="1"/>
  <c r="AC52" i="1"/>
  <c r="AB52" i="1"/>
  <c r="AA52" i="1"/>
  <c r="Z52" i="1"/>
  <c r="A52" i="1"/>
  <c r="AC51" i="1"/>
  <c r="AB51" i="1"/>
  <c r="AA51" i="1"/>
  <c r="Z51" i="1"/>
  <c r="A51" i="1"/>
  <c r="AC50" i="1"/>
  <c r="AB50" i="1"/>
  <c r="AA50" i="1"/>
  <c r="Z50" i="1"/>
  <c r="A50" i="1"/>
  <c r="AC49" i="1"/>
  <c r="AB49" i="1"/>
  <c r="AA49" i="1"/>
  <c r="Z49" i="1"/>
  <c r="A49" i="1"/>
  <c r="AC48" i="1"/>
  <c r="AB48" i="1"/>
  <c r="AA48" i="1"/>
  <c r="Z48" i="1"/>
  <c r="A48" i="1"/>
  <c r="AC47" i="1"/>
  <c r="AB47" i="1"/>
  <c r="AA47" i="1"/>
  <c r="Z47" i="1"/>
  <c r="A47" i="1"/>
  <c r="AC46" i="1"/>
  <c r="AB46" i="1"/>
  <c r="AA46" i="1"/>
  <c r="Z46" i="1"/>
  <c r="A46" i="1"/>
  <c r="AC45" i="1"/>
  <c r="AB45" i="1"/>
  <c r="AA45" i="1"/>
  <c r="Z45" i="1"/>
  <c r="A45" i="1"/>
  <c r="AC44" i="1"/>
  <c r="AB44" i="1"/>
  <c r="AA44" i="1"/>
  <c r="Z44" i="1"/>
  <c r="A44" i="1"/>
  <c r="AC43" i="1"/>
  <c r="AB43" i="1"/>
  <c r="AA43" i="1"/>
  <c r="Z43" i="1"/>
  <c r="A43" i="1"/>
  <c r="AC42" i="1"/>
  <c r="AB42" i="1"/>
  <c r="AA42" i="1"/>
  <c r="Z42" i="1"/>
  <c r="A42" i="1"/>
  <c r="AC41" i="1"/>
  <c r="AB41" i="1"/>
  <c r="AA41" i="1"/>
  <c r="Z41" i="1"/>
  <c r="A41" i="1"/>
  <c r="AC40" i="1"/>
  <c r="AB40" i="1"/>
  <c r="AA40" i="1"/>
  <c r="Z40" i="1"/>
  <c r="A40" i="1"/>
  <c r="AC39" i="1"/>
  <c r="AB39" i="1"/>
  <c r="AA39" i="1"/>
  <c r="Z39" i="1"/>
  <c r="A39" i="1"/>
  <c r="AC38" i="1"/>
  <c r="AB38" i="1"/>
  <c r="AA38" i="1"/>
  <c r="Z38" i="1"/>
  <c r="A38" i="1"/>
  <c r="AC37" i="1"/>
  <c r="AB37" i="1"/>
  <c r="AA37" i="1"/>
  <c r="Z37" i="1"/>
  <c r="A37" i="1"/>
  <c r="AC36" i="1"/>
  <c r="AB36" i="1"/>
  <c r="AA36" i="1"/>
  <c r="Z36" i="1"/>
  <c r="A36" i="1"/>
  <c r="AC35" i="1"/>
  <c r="AB35" i="1"/>
  <c r="AA35" i="1"/>
  <c r="Z35" i="1"/>
  <c r="A35" i="1"/>
  <c r="AC34" i="1"/>
  <c r="AB34" i="1"/>
  <c r="AA34" i="1"/>
  <c r="Z34" i="1"/>
  <c r="A34" i="1"/>
  <c r="AC33" i="1"/>
  <c r="AB33" i="1"/>
  <c r="AA33" i="1"/>
  <c r="Z33" i="1"/>
  <c r="A33" i="1"/>
  <c r="AC32" i="1"/>
  <c r="AB32" i="1"/>
  <c r="AA32" i="1"/>
  <c r="Z32" i="1"/>
  <c r="A32" i="1"/>
  <c r="AC31" i="1"/>
  <c r="AB31" i="1"/>
  <c r="AA31" i="1"/>
  <c r="Z31" i="1"/>
  <c r="A31" i="1"/>
  <c r="AC30" i="1"/>
  <c r="AB30" i="1"/>
  <c r="AA30" i="1"/>
  <c r="Z30" i="1"/>
  <c r="A30" i="1"/>
  <c r="AC29" i="1"/>
  <c r="AB29" i="1"/>
  <c r="AA29" i="1"/>
  <c r="Z29" i="1"/>
  <c r="A29" i="1"/>
  <c r="AC28" i="1"/>
  <c r="AB28" i="1"/>
  <c r="AA28" i="1"/>
  <c r="Z28" i="1"/>
  <c r="A28" i="1"/>
  <c r="AC27" i="1"/>
  <c r="AB27" i="1"/>
  <c r="AA27" i="1"/>
  <c r="Z27" i="1"/>
  <c r="A27" i="1"/>
  <c r="AC26" i="1"/>
  <c r="AB26" i="1"/>
  <c r="AA26" i="1"/>
  <c r="Z26" i="1"/>
  <c r="A26" i="1"/>
  <c r="AC25" i="1"/>
  <c r="AB25" i="1"/>
  <c r="AA25" i="1"/>
  <c r="Z25" i="1"/>
  <c r="A25" i="1"/>
  <c r="AC24" i="1"/>
  <c r="AB24" i="1"/>
  <c r="AA24" i="1"/>
  <c r="Z24" i="1"/>
  <c r="A24" i="1"/>
  <c r="AC23" i="1"/>
  <c r="AB23" i="1"/>
  <c r="AA23" i="1"/>
  <c r="Z23" i="1"/>
  <c r="A23" i="1"/>
  <c r="AC22" i="1"/>
  <c r="AB22" i="1"/>
  <c r="AA22" i="1"/>
  <c r="Z22" i="1"/>
  <c r="A22" i="1"/>
  <c r="AC21" i="1"/>
  <c r="AB21" i="1"/>
  <c r="AA21" i="1"/>
  <c r="Z21" i="1"/>
  <c r="A21" i="1"/>
  <c r="AC20" i="1"/>
  <c r="AB20" i="1"/>
  <c r="AA20" i="1"/>
  <c r="Z20" i="1"/>
  <c r="A20" i="1"/>
  <c r="AC19" i="1"/>
  <c r="AB19" i="1"/>
  <c r="AA19" i="1"/>
  <c r="Z19" i="1"/>
  <c r="A19" i="1"/>
  <c r="AC18" i="1"/>
  <c r="AB18" i="1"/>
  <c r="AA18" i="1"/>
  <c r="A18" i="1"/>
  <c r="AC17" i="1"/>
  <c r="AB17" i="1"/>
  <c r="AA17" i="1"/>
  <c r="A17" i="1"/>
  <c r="AC16" i="1"/>
  <c r="AB16" i="1"/>
  <c r="AA16" i="1"/>
  <c r="A16" i="1"/>
  <c r="AC15" i="1"/>
  <c r="AB15" i="1"/>
  <c r="AA15" i="1"/>
  <c r="A15" i="1"/>
  <c r="AC14" i="1"/>
  <c r="AB14" i="1"/>
  <c r="AA14" i="1"/>
  <c r="A14" i="1"/>
  <c r="AC13" i="1"/>
  <c r="AB13" i="1"/>
  <c r="AA13" i="1"/>
  <c r="A13" i="1"/>
  <c r="AC12" i="1"/>
  <c r="AB12" i="1"/>
  <c r="AA12" i="1"/>
  <c r="A12" i="1"/>
  <c r="AC11" i="1"/>
  <c r="AB11" i="1"/>
  <c r="AA11" i="1"/>
  <c r="A11" i="1"/>
  <c r="AC10" i="1"/>
  <c r="AB10" i="1"/>
  <c r="A10" i="1"/>
  <c r="AC9" i="1"/>
  <c r="AB9" i="1"/>
  <c r="Z9" i="1"/>
  <c r="A9" i="1"/>
  <c r="AC8" i="1"/>
  <c r="AB8" i="1"/>
  <c r="Z8" i="1"/>
  <c r="A8" i="1"/>
  <c r="AC7" i="1"/>
  <c r="AB7" i="1"/>
  <c r="Z7" i="1"/>
  <c r="A7" i="1"/>
  <c r="N4" i="1" l="1"/>
  <c r="Z5" i="1" s="1"/>
  <c r="L2" i="1"/>
  <c r="M2" i="1" s="1"/>
  <c r="N2" i="1" s="1"/>
  <c r="P11" i="6" s="1"/>
  <c r="P2" i="6" l="1"/>
  <c r="O2" i="1"/>
  <c r="P2" i="1" l="1"/>
  <c r="Q2" i="1" s="1"/>
  <c r="P11" i="9" s="1"/>
  <c r="AB14" i="9"/>
  <c r="K23" i="9" s="1"/>
  <c r="AP17" i="6"/>
  <c r="AO17" i="6"/>
  <c r="AP16" i="6"/>
  <c r="AO16" i="6"/>
  <c r="AP15" i="6"/>
  <c r="AO15" i="6"/>
  <c r="AP14" i="6"/>
  <c r="AO14" i="6"/>
  <c r="T15" i="9"/>
  <c r="K8" i="9" s="1"/>
  <c r="T16" i="9"/>
  <c r="K9" i="9" s="1"/>
  <c r="T17" i="9"/>
  <c r="K10" i="9" s="1"/>
  <c r="T14" i="9"/>
  <c r="K7" i="9" s="1"/>
  <c r="T15" i="6"/>
  <c r="K8" i="6" s="1"/>
  <c r="T16" i="6"/>
  <c r="K9" i="6" s="1"/>
  <c r="T17" i="6"/>
  <c r="K10" i="6" s="1"/>
  <c r="T14" i="6"/>
  <c r="K7" i="6" s="1"/>
  <c r="R2" i="1" l="1"/>
  <c r="S2" i="1" s="1"/>
  <c r="T2" i="1" s="1"/>
  <c r="P2" i="9"/>
  <c r="BU6" i="4"/>
  <c r="BU7" i="4"/>
  <c r="BU8" i="4"/>
  <c r="BU5" i="4"/>
  <c r="BM33" i="4"/>
  <c r="BM34" i="4"/>
  <c r="BM35" i="4"/>
  <c r="BM32" i="4"/>
  <c r="BM24" i="4"/>
  <c r="BM25" i="4"/>
  <c r="BM26" i="4"/>
  <c r="BM23" i="4"/>
  <c r="BM15" i="4"/>
  <c r="BM16" i="4"/>
  <c r="BM17" i="4"/>
  <c r="BM14" i="4"/>
  <c r="BM6" i="4"/>
  <c r="BM7" i="4"/>
  <c r="BM8" i="4"/>
  <c r="BM5" i="4"/>
  <c r="BE33" i="4"/>
  <c r="BE34" i="4"/>
  <c r="BE35" i="4"/>
  <c r="BE32" i="4"/>
  <c r="BE24" i="4"/>
  <c r="BE25" i="4"/>
  <c r="BE26" i="4"/>
  <c r="BE23" i="4"/>
  <c r="BE15" i="4"/>
  <c r="BE16" i="4"/>
  <c r="BE17" i="4"/>
  <c r="BE14" i="4"/>
  <c r="BE6" i="4"/>
  <c r="BE7" i="4"/>
  <c r="BE8" i="4"/>
  <c r="BE5" i="4"/>
  <c r="AG5" i="4"/>
  <c r="AW15" i="4"/>
  <c r="AW16" i="4"/>
  <c r="AW17" i="4"/>
  <c r="AW14" i="4"/>
  <c r="AW33" i="4"/>
  <c r="AW34" i="4"/>
  <c r="AW35" i="4"/>
  <c r="AW32" i="4"/>
  <c r="AO15" i="4"/>
  <c r="AO16" i="4"/>
  <c r="AO17" i="4"/>
  <c r="AO14" i="4"/>
  <c r="AG15" i="4"/>
  <c r="AG16" i="4"/>
  <c r="AG17" i="4"/>
  <c r="AG14" i="4"/>
  <c r="X15" i="4"/>
  <c r="X16" i="4"/>
  <c r="X17" i="4"/>
  <c r="X14" i="4"/>
  <c r="O7" i="4" s="1"/>
  <c r="P11" i="12" l="1"/>
  <c r="P2" i="12"/>
  <c r="U2" i="1"/>
  <c r="V2" i="1" s="1"/>
  <c r="W2" i="1" s="1"/>
  <c r="P11" i="15" s="1"/>
  <c r="AO24" i="4"/>
  <c r="AO25" i="4"/>
  <c r="AO26" i="4"/>
  <c r="AO23" i="4"/>
  <c r="X2" i="1" l="1"/>
  <c r="Y2" i="1" s="1"/>
  <c r="Z2" i="1" s="1"/>
  <c r="P2" i="15"/>
  <c r="AG24" i="4"/>
  <c r="AG25" i="4"/>
  <c r="AG26" i="4"/>
  <c r="T5" i="4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K2" i="2"/>
  <c r="N2" i="2" s="1"/>
  <c r="Q2" i="2" s="1"/>
  <c r="R2" i="2" s="1"/>
  <c r="S2" i="2" s="1"/>
  <c r="AC5" i="4"/>
  <c r="B105" i="2" l="1"/>
  <c r="C105" i="2" s="1"/>
  <c r="B100" i="2"/>
  <c r="C100" i="2" s="1"/>
  <c r="B103" i="2"/>
  <c r="C103" i="2" s="1"/>
  <c r="B95" i="2"/>
  <c r="C95" i="2" s="1"/>
  <c r="B87" i="2"/>
  <c r="C87" i="2" s="1"/>
  <c r="B79" i="2"/>
  <c r="C79" i="2" s="1"/>
  <c r="B71" i="2"/>
  <c r="C71" i="2" s="1"/>
  <c r="B63" i="2"/>
  <c r="C63" i="2" s="1"/>
  <c r="B55" i="2"/>
  <c r="C55" i="2" s="1"/>
  <c r="B47" i="2"/>
  <c r="C47" i="2" s="1"/>
  <c r="B39" i="2"/>
  <c r="C39" i="2" s="1"/>
  <c r="B31" i="2"/>
  <c r="C31" i="2" s="1"/>
  <c r="B97" i="2"/>
  <c r="C97" i="2" s="1"/>
  <c r="B92" i="2"/>
  <c r="C92" i="2" s="1"/>
  <c r="B89" i="2"/>
  <c r="C89" i="2" s="1"/>
  <c r="B84" i="2"/>
  <c r="C84" i="2" s="1"/>
  <c r="B81" i="2"/>
  <c r="C81" i="2" s="1"/>
  <c r="B76" i="2"/>
  <c r="C76" i="2" s="1"/>
  <c r="B73" i="2"/>
  <c r="C73" i="2" s="1"/>
  <c r="B68" i="2"/>
  <c r="C68" i="2" s="1"/>
  <c r="B65" i="2"/>
  <c r="C65" i="2" s="1"/>
  <c r="B60" i="2"/>
  <c r="C60" i="2" s="1"/>
  <c r="B57" i="2"/>
  <c r="C57" i="2" s="1"/>
  <c r="B52" i="2"/>
  <c r="C52" i="2" s="1"/>
  <c r="B49" i="2"/>
  <c r="C49" i="2" s="1"/>
  <c r="B44" i="2"/>
  <c r="C44" i="2" s="1"/>
  <c r="B41" i="2"/>
  <c r="C41" i="2" s="1"/>
  <c r="B36" i="2"/>
  <c r="C36" i="2" s="1"/>
  <c r="B33" i="2"/>
  <c r="C33" i="2" s="1"/>
  <c r="B28" i="2"/>
  <c r="C28" i="2" s="1"/>
  <c r="B25" i="2"/>
  <c r="C25" i="2" s="1"/>
  <c r="B21" i="2"/>
  <c r="C21" i="2" s="1"/>
  <c r="B99" i="2"/>
  <c r="C99" i="2" s="1"/>
  <c r="B91" i="2"/>
  <c r="C91" i="2" s="1"/>
  <c r="B83" i="2"/>
  <c r="C83" i="2" s="1"/>
  <c r="B75" i="2"/>
  <c r="C75" i="2" s="1"/>
  <c r="B67" i="2"/>
  <c r="C67" i="2" s="1"/>
  <c r="B59" i="2"/>
  <c r="C59" i="2" s="1"/>
  <c r="B51" i="2"/>
  <c r="C51" i="2" s="1"/>
  <c r="B43" i="2"/>
  <c r="C43" i="2" s="1"/>
  <c r="B35" i="2"/>
  <c r="C35" i="2" s="1"/>
  <c r="B27" i="2"/>
  <c r="C27" i="2" s="1"/>
  <c r="B24" i="2"/>
  <c r="C24" i="2" s="1"/>
  <c r="B20" i="2"/>
  <c r="C20" i="2" s="1"/>
  <c r="B16" i="2"/>
  <c r="C16" i="2" s="1"/>
  <c r="B12" i="2"/>
  <c r="C12" i="2" s="1"/>
  <c r="B8" i="2"/>
  <c r="C8" i="2" s="1"/>
  <c r="B104" i="2"/>
  <c r="C104" i="2" s="1"/>
  <c r="B101" i="2"/>
  <c r="C101" i="2" s="1"/>
  <c r="B96" i="2"/>
  <c r="C96" i="2" s="1"/>
  <c r="B93" i="2"/>
  <c r="C93" i="2" s="1"/>
  <c r="B88" i="2"/>
  <c r="C88" i="2" s="1"/>
  <c r="B85" i="2"/>
  <c r="C85" i="2" s="1"/>
  <c r="B80" i="2"/>
  <c r="C80" i="2" s="1"/>
  <c r="B77" i="2"/>
  <c r="C77" i="2" s="1"/>
  <c r="B72" i="2"/>
  <c r="C72" i="2" s="1"/>
  <c r="B69" i="2"/>
  <c r="C69" i="2" s="1"/>
  <c r="B64" i="2"/>
  <c r="C64" i="2" s="1"/>
  <c r="B61" i="2"/>
  <c r="C61" i="2" s="1"/>
  <c r="B56" i="2"/>
  <c r="C56" i="2" s="1"/>
  <c r="B53" i="2"/>
  <c r="C53" i="2" s="1"/>
  <c r="B48" i="2"/>
  <c r="C48" i="2" s="1"/>
  <c r="B45" i="2"/>
  <c r="C45" i="2" s="1"/>
  <c r="B40" i="2"/>
  <c r="C40" i="2" s="1"/>
  <c r="B37" i="2"/>
  <c r="C37" i="2" s="1"/>
  <c r="B32" i="2"/>
  <c r="C32" i="2" s="1"/>
  <c r="B29" i="2"/>
  <c r="C29" i="2" s="1"/>
  <c r="B23" i="2"/>
  <c r="C23" i="2" s="1"/>
  <c r="B19" i="2"/>
  <c r="C19" i="2" s="1"/>
  <c r="B15" i="2"/>
  <c r="C15" i="2" s="1"/>
  <c r="B11" i="2"/>
  <c r="C11" i="2" s="1"/>
  <c r="B7" i="2"/>
  <c r="C7" i="2" s="1"/>
  <c r="B17" i="2"/>
  <c r="C17" i="2" s="1"/>
  <c r="B9" i="2"/>
  <c r="C9" i="2" s="1"/>
  <c r="B106" i="2"/>
  <c r="C106" i="2" s="1"/>
  <c r="B102" i="2"/>
  <c r="C102" i="2" s="1"/>
  <c r="B82" i="2"/>
  <c r="C82" i="2" s="1"/>
  <c r="B78" i="2"/>
  <c r="C78" i="2" s="1"/>
  <c r="B66" i="2"/>
  <c r="C66" i="2" s="1"/>
  <c r="B38" i="2"/>
  <c r="C38" i="2" s="1"/>
  <c r="B34" i="2"/>
  <c r="C34" i="2" s="1"/>
  <c r="B26" i="2"/>
  <c r="C26" i="2" s="1"/>
  <c r="B22" i="2"/>
  <c r="C22" i="2" s="1"/>
  <c r="B18" i="2"/>
  <c r="C18" i="2" s="1"/>
  <c r="B14" i="2"/>
  <c r="C14" i="2" s="1"/>
  <c r="B10" i="2"/>
  <c r="C10" i="2" s="1"/>
  <c r="B13" i="2"/>
  <c r="C13" i="2" s="1"/>
  <c r="B98" i="2"/>
  <c r="C98" i="2" s="1"/>
  <c r="B94" i="2"/>
  <c r="C94" i="2" s="1"/>
  <c r="B90" i="2"/>
  <c r="C90" i="2" s="1"/>
  <c r="B86" i="2"/>
  <c r="C86" i="2" s="1"/>
  <c r="B74" i="2"/>
  <c r="C74" i="2" s="1"/>
  <c r="B70" i="2"/>
  <c r="C70" i="2" s="1"/>
  <c r="B62" i="2"/>
  <c r="C62" i="2" s="1"/>
  <c r="B58" i="2"/>
  <c r="C58" i="2" s="1"/>
  <c r="B54" i="2"/>
  <c r="C54" i="2" s="1"/>
  <c r="B50" i="2"/>
  <c r="C50" i="2" s="1"/>
  <c r="B46" i="2"/>
  <c r="C46" i="2" s="1"/>
  <c r="B42" i="2"/>
  <c r="C42" i="2" s="1"/>
  <c r="B30" i="2"/>
  <c r="C30" i="2" s="1"/>
  <c r="O2" i="2"/>
  <c r="P2" i="2" s="1"/>
  <c r="L2" i="2"/>
  <c r="M2" i="2" s="1"/>
  <c r="T2" i="2"/>
  <c r="AH5" i="4"/>
  <c r="Z5" i="4"/>
  <c r="U2" i="2" l="1"/>
  <c r="V2" i="2" s="1"/>
  <c r="W2" i="2"/>
  <c r="P100" i="4"/>
  <c r="P101" i="4"/>
  <c r="P102" i="4"/>
  <c r="P99" i="4"/>
  <c r="P96" i="4"/>
  <c r="P97" i="4"/>
  <c r="P98" i="4"/>
  <c r="P95" i="4"/>
  <c r="P92" i="4"/>
  <c r="P93" i="4"/>
  <c r="P94" i="4"/>
  <c r="P91" i="4"/>
  <c r="P88" i="4"/>
  <c r="P89" i="4"/>
  <c r="P90" i="4"/>
  <c r="P87" i="4"/>
  <c r="P84" i="4"/>
  <c r="P85" i="4"/>
  <c r="P86" i="4"/>
  <c r="P83" i="4"/>
  <c r="P80" i="4"/>
  <c r="P81" i="4"/>
  <c r="P82" i="4"/>
  <c r="P79" i="4"/>
  <c r="P76" i="4"/>
  <c r="P77" i="4"/>
  <c r="P78" i="4"/>
  <c r="P75" i="4"/>
  <c r="P72" i="4"/>
  <c r="P73" i="4"/>
  <c r="P74" i="4"/>
  <c r="P71" i="4"/>
  <c r="P68" i="4"/>
  <c r="P69" i="4"/>
  <c r="P70" i="4"/>
  <c r="P67" i="4"/>
  <c r="P64" i="4"/>
  <c r="P65" i="4"/>
  <c r="P66" i="4"/>
  <c r="P63" i="4"/>
  <c r="BI33" i="4"/>
  <c r="BJ33" i="4"/>
  <c r="BK33" i="4"/>
  <c r="BI34" i="4"/>
  <c r="BJ34" i="4"/>
  <c r="BK34" i="4"/>
  <c r="BI35" i="4"/>
  <c r="BJ35" i="4"/>
  <c r="BK35" i="4"/>
  <c r="BK32" i="4"/>
  <c r="BJ32" i="4"/>
  <c r="BI32" i="4"/>
  <c r="BI24" i="4"/>
  <c r="BJ24" i="4"/>
  <c r="BK24" i="4"/>
  <c r="BI25" i="4"/>
  <c r="BJ25" i="4"/>
  <c r="BK25" i="4"/>
  <c r="BI26" i="4"/>
  <c r="BJ26" i="4"/>
  <c r="BK26" i="4"/>
  <c r="BK23" i="4"/>
  <c r="BJ23" i="4"/>
  <c r="BI23" i="4"/>
  <c r="BI15" i="4"/>
  <c r="BJ15" i="4"/>
  <c r="BK15" i="4"/>
  <c r="BI16" i="4"/>
  <c r="BJ16" i="4"/>
  <c r="BK16" i="4"/>
  <c r="BI17" i="4"/>
  <c r="BJ17" i="4"/>
  <c r="BK17" i="4"/>
  <c r="BK14" i="4"/>
  <c r="BJ14" i="4"/>
  <c r="BI14" i="4"/>
  <c r="BI6" i="4"/>
  <c r="BJ6" i="4"/>
  <c r="BK6" i="4"/>
  <c r="BI7" i="4"/>
  <c r="BJ7" i="4"/>
  <c r="BK7" i="4"/>
  <c r="BI8" i="4"/>
  <c r="BJ8" i="4"/>
  <c r="BK8" i="4"/>
  <c r="BK5" i="4"/>
  <c r="BJ5" i="4"/>
  <c r="BI5" i="4"/>
  <c r="BN5" i="4" s="1"/>
  <c r="BQ6" i="4"/>
  <c r="BR6" i="4"/>
  <c r="BS6" i="4"/>
  <c r="BQ7" i="4"/>
  <c r="BR7" i="4"/>
  <c r="BS7" i="4"/>
  <c r="BQ8" i="4"/>
  <c r="BR8" i="4"/>
  <c r="BS8" i="4"/>
  <c r="BS5" i="4"/>
  <c r="BR5" i="4"/>
  <c r="BQ5" i="4"/>
  <c r="BV5" i="4" s="1"/>
  <c r="BA33" i="4"/>
  <c r="BB33" i="4"/>
  <c r="BC33" i="4"/>
  <c r="BA34" i="4"/>
  <c r="BB34" i="4"/>
  <c r="BC34" i="4"/>
  <c r="BA35" i="4"/>
  <c r="BB35" i="4"/>
  <c r="BC35" i="4"/>
  <c r="BC32" i="4"/>
  <c r="BB32" i="4"/>
  <c r="BA32" i="4"/>
  <c r="BA24" i="4"/>
  <c r="BB24" i="4"/>
  <c r="BC24" i="4"/>
  <c r="BA25" i="4"/>
  <c r="BB25" i="4"/>
  <c r="BC25" i="4"/>
  <c r="BA26" i="4"/>
  <c r="BB26" i="4"/>
  <c r="BC26" i="4"/>
  <c r="BC23" i="4"/>
  <c r="BB23" i="4"/>
  <c r="BA23" i="4"/>
  <c r="BA15" i="4"/>
  <c r="BB15" i="4"/>
  <c r="BC15" i="4"/>
  <c r="BA16" i="4"/>
  <c r="BB16" i="4"/>
  <c r="BC16" i="4"/>
  <c r="BA17" i="4"/>
  <c r="BB17" i="4"/>
  <c r="BC17" i="4"/>
  <c r="BC14" i="4"/>
  <c r="BB14" i="4"/>
  <c r="BA14" i="4"/>
  <c r="BA6" i="4"/>
  <c r="BB6" i="4"/>
  <c r="BC6" i="4"/>
  <c r="BA7" i="4"/>
  <c r="BB7" i="4"/>
  <c r="BC7" i="4"/>
  <c r="BA8" i="4"/>
  <c r="BB8" i="4"/>
  <c r="BC8" i="4"/>
  <c r="BC5" i="4"/>
  <c r="BB5" i="4"/>
  <c r="BA5" i="4"/>
  <c r="BF5" i="4" s="1"/>
  <c r="AS33" i="4"/>
  <c r="AT33" i="4"/>
  <c r="AU33" i="4"/>
  <c r="AS34" i="4"/>
  <c r="AT34" i="4"/>
  <c r="AU34" i="4"/>
  <c r="AS35" i="4"/>
  <c r="AT35" i="4"/>
  <c r="AU35" i="4"/>
  <c r="AU32" i="4"/>
  <c r="AT32" i="4"/>
  <c r="AS32" i="4"/>
  <c r="AS24" i="4"/>
  <c r="AT24" i="4"/>
  <c r="AU24" i="4"/>
  <c r="AS25" i="4"/>
  <c r="AT25" i="4"/>
  <c r="AU25" i="4"/>
  <c r="AS26" i="4"/>
  <c r="AT26" i="4"/>
  <c r="AU26" i="4"/>
  <c r="AU23" i="4"/>
  <c r="AT23" i="4"/>
  <c r="AS23" i="4"/>
  <c r="AS15" i="4"/>
  <c r="AT15" i="4"/>
  <c r="AU15" i="4"/>
  <c r="AS16" i="4"/>
  <c r="AT16" i="4"/>
  <c r="AU16" i="4"/>
  <c r="AS17" i="4"/>
  <c r="AT17" i="4"/>
  <c r="AU17" i="4"/>
  <c r="AU14" i="4"/>
  <c r="AT14" i="4"/>
  <c r="AS14" i="4"/>
  <c r="AS6" i="4"/>
  <c r="AT6" i="4"/>
  <c r="AU6" i="4"/>
  <c r="AS7" i="4"/>
  <c r="AT7" i="4"/>
  <c r="AU7" i="4"/>
  <c r="AS8" i="4"/>
  <c r="AT8" i="4"/>
  <c r="AU8" i="4"/>
  <c r="AU5" i="4"/>
  <c r="AT5" i="4"/>
  <c r="AS5" i="4"/>
  <c r="AX5" i="4" s="1"/>
  <c r="AK33" i="4"/>
  <c r="AL33" i="4"/>
  <c r="AM33" i="4"/>
  <c r="AK34" i="4"/>
  <c r="AL34" i="4"/>
  <c r="AM34" i="4"/>
  <c r="AK35" i="4"/>
  <c r="AL35" i="4"/>
  <c r="AM35" i="4"/>
  <c r="AM32" i="4"/>
  <c r="AL32" i="4"/>
  <c r="AK32" i="4"/>
  <c r="AK24" i="4"/>
  <c r="AL24" i="4"/>
  <c r="AM24" i="4"/>
  <c r="AK25" i="4"/>
  <c r="AL25" i="4"/>
  <c r="AM25" i="4"/>
  <c r="AK26" i="4"/>
  <c r="AL26" i="4"/>
  <c r="AM26" i="4"/>
  <c r="AM23" i="4"/>
  <c r="AL23" i="4"/>
  <c r="AK23" i="4"/>
  <c r="AK15" i="4"/>
  <c r="AL15" i="4"/>
  <c r="AM15" i="4"/>
  <c r="AK16" i="4"/>
  <c r="AL16" i="4"/>
  <c r="AM16" i="4"/>
  <c r="AK17" i="4"/>
  <c r="AL17" i="4"/>
  <c r="AM17" i="4"/>
  <c r="AM14" i="4"/>
  <c r="AL14" i="4"/>
  <c r="AK14" i="4"/>
  <c r="AK6" i="4"/>
  <c r="AL6" i="4"/>
  <c r="AM6" i="4"/>
  <c r="AK7" i="4"/>
  <c r="AL7" i="4"/>
  <c r="AM7" i="4"/>
  <c r="AK8" i="4"/>
  <c r="AL8" i="4"/>
  <c r="AM8" i="4"/>
  <c r="AM5" i="4"/>
  <c r="AL5" i="4"/>
  <c r="AK5" i="4"/>
  <c r="AP5" i="4" s="1"/>
  <c r="AC33" i="4"/>
  <c r="AD33" i="4"/>
  <c r="AE33" i="4"/>
  <c r="AC34" i="4"/>
  <c r="AD34" i="4"/>
  <c r="AE34" i="4"/>
  <c r="AC35" i="4"/>
  <c r="AD35" i="4"/>
  <c r="AE35" i="4"/>
  <c r="AE32" i="4"/>
  <c r="AD32" i="4"/>
  <c r="AC32" i="4"/>
  <c r="AC24" i="4"/>
  <c r="AD24" i="4"/>
  <c r="AE24" i="4"/>
  <c r="AC25" i="4"/>
  <c r="AD25" i="4"/>
  <c r="AE25" i="4"/>
  <c r="AC26" i="4"/>
  <c r="AD26" i="4"/>
  <c r="AE26" i="4"/>
  <c r="AE23" i="4"/>
  <c r="AD23" i="4"/>
  <c r="AC23" i="4"/>
  <c r="AC15" i="4"/>
  <c r="AD15" i="4"/>
  <c r="AE15" i="4"/>
  <c r="AC16" i="4"/>
  <c r="AD16" i="4"/>
  <c r="AE16" i="4"/>
  <c r="AC17" i="4"/>
  <c r="AD17" i="4"/>
  <c r="AE17" i="4"/>
  <c r="AE14" i="4"/>
  <c r="AD14" i="4"/>
  <c r="AC14" i="4"/>
  <c r="AC6" i="4"/>
  <c r="AD6" i="4"/>
  <c r="AE6" i="4"/>
  <c r="AC7" i="4"/>
  <c r="AD7" i="4"/>
  <c r="AE7" i="4"/>
  <c r="AC8" i="4"/>
  <c r="AD8" i="4"/>
  <c r="AE8" i="4"/>
  <c r="AE5" i="4"/>
  <c r="AD5" i="4"/>
  <c r="T33" i="4"/>
  <c r="U33" i="4"/>
  <c r="V33" i="4"/>
  <c r="T34" i="4"/>
  <c r="U34" i="4"/>
  <c r="V34" i="4"/>
  <c r="T35" i="4"/>
  <c r="U35" i="4"/>
  <c r="V35" i="4"/>
  <c r="T32" i="4"/>
  <c r="T24" i="4"/>
  <c r="U24" i="4"/>
  <c r="V24" i="4"/>
  <c r="T25" i="4"/>
  <c r="U25" i="4"/>
  <c r="V25" i="4"/>
  <c r="T26" i="4"/>
  <c r="U26" i="4"/>
  <c r="V26" i="4"/>
  <c r="V23" i="4"/>
  <c r="U23" i="4"/>
  <c r="T23" i="4"/>
  <c r="T15" i="4"/>
  <c r="U15" i="4"/>
  <c r="V15" i="4"/>
  <c r="T16" i="4"/>
  <c r="U16" i="4"/>
  <c r="V16" i="4"/>
  <c r="T17" i="4"/>
  <c r="U17" i="4"/>
  <c r="V17" i="4"/>
  <c r="V14" i="4"/>
  <c r="U14" i="4"/>
  <c r="T6" i="4"/>
  <c r="U6" i="4"/>
  <c r="V6" i="4"/>
  <c r="T7" i="4"/>
  <c r="U7" i="4"/>
  <c r="V7" i="4"/>
  <c r="T8" i="4"/>
  <c r="U8" i="4"/>
  <c r="V8" i="4"/>
  <c r="V5" i="4"/>
  <c r="U5" i="4"/>
  <c r="P33" i="6"/>
  <c r="Q33" i="6"/>
  <c r="R33" i="6"/>
  <c r="P34" i="6"/>
  <c r="Q34" i="6"/>
  <c r="R34" i="6"/>
  <c r="P35" i="6"/>
  <c r="Q35" i="6"/>
  <c r="R35" i="6"/>
  <c r="R32" i="6"/>
  <c r="Q32" i="6"/>
  <c r="P32" i="6"/>
  <c r="P24" i="6"/>
  <c r="Q24" i="6"/>
  <c r="R24" i="6"/>
  <c r="P25" i="6"/>
  <c r="Q25" i="6"/>
  <c r="R25" i="6"/>
  <c r="P26" i="6"/>
  <c r="Q26" i="6"/>
  <c r="R26" i="6"/>
  <c r="R23" i="6"/>
  <c r="Q23" i="6"/>
  <c r="P23" i="6"/>
  <c r="P15" i="6"/>
  <c r="Q15" i="6"/>
  <c r="R15" i="6"/>
  <c r="P16" i="6"/>
  <c r="Q16" i="6"/>
  <c r="R16" i="6"/>
  <c r="P17" i="6"/>
  <c r="Q17" i="6"/>
  <c r="R17" i="6"/>
  <c r="R14" i="6"/>
  <c r="Q14" i="6"/>
  <c r="P14" i="6"/>
  <c r="X33" i="6"/>
  <c r="Y33" i="6"/>
  <c r="Z33" i="6"/>
  <c r="X34" i="6"/>
  <c r="Y34" i="6"/>
  <c r="Z34" i="6"/>
  <c r="X35" i="6"/>
  <c r="Y35" i="6"/>
  <c r="Z35" i="6"/>
  <c r="Z32" i="6"/>
  <c r="Y32" i="6"/>
  <c r="X32" i="6"/>
  <c r="X24" i="6"/>
  <c r="Y24" i="6"/>
  <c r="Z24" i="6"/>
  <c r="X25" i="6"/>
  <c r="Y25" i="6"/>
  <c r="Z25" i="6"/>
  <c r="X26" i="6"/>
  <c r="Y26" i="6"/>
  <c r="Z26" i="6"/>
  <c r="Z23" i="6"/>
  <c r="Y23" i="6"/>
  <c r="X23" i="6"/>
  <c r="X15" i="6"/>
  <c r="Y15" i="6"/>
  <c r="Z15" i="6"/>
  <c r="X16" i="6"/>
  <c r="Y16" i="6"/>
  <c r="Z16" i="6"/>
  <c r="X17" i="6"/>
  <c r="Y17" i="6"/>
  <c r="Z17" i="6"/>
  <c r="Z14" i="6"/>
  <c r="Y14" i="6"/>
  <c r="X14" i="6"/>
  <c r="X6" i="6"/>
  <c r="Y6" i="6"/>
  <c r="Z6" i="6"/>
  <c r="X7" i="6"/>
  <c r="Y7" i="6"/>
  <c r="Z7" i="6"/>
  <c r="X8" i="6"/>
  <c r="Y8" i="6"/>
  <c r="Z8" i="6"/>
  <c r="Z5" i="6"/>
  <c r="Y5" i="6"/>
  <c r="X5" i="6"/>
  <c r="AC5" i="6" s="1"/>
  <c r="AF33" i="6"/>
  <c r="AG33" i="6"/>
  <c r="AH33" i="6"/>
  <c r="AF34" i="6"/>
  <c r="AG34" i="6"/>
  <c r="AH34" i="6"/>
  <c r="AF35" i="6"/>
  <c r="AG35" i="6"/>
  <c r="AH35" i="6"/>
  <c r="AH32" i="6"/>
  <c r="AG32" i="6"/>
  <c r="AF32" i="6"/>
  <c r="AF24" i="6"/>
  <c r="AG24" i="6"/>
  <c r="AH24" i="6"/>
  <c r="AF25" i="6"/>
  <c r="AG25" i="6"/>
  <c r="AH25" i="6"/>
  <c r="AF26" i="6"/>
  <c r="AG26" i="6"/>
  <c r="AH26" i="6"/>
  <c r="AH23" i="6"/>
  <c r="AG23" i="6"/>
  <c r="AF23" i="6"/>
  <c r="AF15" i="6"/>
  <c r="AG15" i="6"/>
  <c r="AH15" i="6"/>
  <c r="AF16" i="6"/>
  <c r="AG16" i="6"/>
  <c r="AH16" i="6"/>
  <c r="AF17" i="6"/>
  <c r="AG17" i="6"/>
  <c r="AH17" i="6"/>
  <c r="AH14" i="6"/>
  <c r="AG14" i="6"/>
  <c r="AF14" i="6"/>
  <c r="AF6" i="6"/>
  <c r="AG6" i="6"/>
  <c r="AH6" i="6"/>
  <c r="AF7" i="6"/>
  <c r="AG7" i="6"/>
  <c r="AH7" i="6"/>
  <c r="AF8" i="6"/>
  <c r="AG8" i="6"/>
  <c r="AH8" i="6"/>
  <c r="AG5" i="6"/>
  <c r="AF5" i="6"/>
  <c r="AK5" i="6" s="1"/>
  <c r="AN6" i="6"/>
  <c r="AO6" i="6"/>
  <c r="AP6" i="6"/>
  <c r="AN7" i="6"/>
  <c r="AO7" i="6"/>
  <c r="AP7" i="6"/>
  <c r="AN8" i="6"/>
  <c r="AO8" i="6"/>
  <c r="AP8" i="6"/>
  <c r="AP5" i="6"/>
  <c r="AO5" i="6"/>
  <c r="AN15" i="6"/>
  <c r="AN16" i="6"/>
  <c r="AN17" i="6"/>
  <c r="AN14" i="6"/>
  <c r="AH5" i="6"/>
  <c r="A106" i="19"/>
  <c r="A105" i="19"/>
  <c r="A104" i="19"/>
  <c r="A103" i="19"/>
  <c r="A102" i="19"/>
  <c r="A101" i="19"/>
  <c r="A100" i="19"/>
  <c r="A99" i="19"/>
  <c r="A98" i="19"/>
  <c r="A97" i="19"/>
  <c r="A96" i="19"/>
  <c r="A95" i="19"/>
  <c r="A94" i="19"/>
  <c r="A93" i="19"/>
  <c r="A92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K2" i="19"/>
  <c r="AM1" i="4" l="1"/>
  <c r="Z2" i="2"/>
  <c r="X2" i="2"/>
  <c r="Y2" i="2" s="1"/>
  <c r="L2" i="19"/>
  <c r="M2" i="19" s="1"/>
  <c r="N2" i="19" s="1"/>
  <c r="B106" i="19"/>
  <c r="C106" i="19" s="1"/>
  <c r="B102" i="19"/>
  <c r="C102" i="19" s="1"/>
  <c r="B98" i="19"/>
  <c r="C98" i="19" s="1"/>
  <c r="B94" i="19"/>
  <c r="C94" i="19" s="1"/>
  <c r="B90" i="19"/>
  <c r="C90" i="19" s="1"/>
  <c r="B86" i="19"/>
  <c r="C86" i="19" s="1"/>
  <c r="B82" i="19"/>
  <c r="C82" i="19" s="1"/>
  <c r="B78" i="19"/>
  <c r="C78" i="19" s="1"/>
  <c r="B74" i="19"/>
  <c r="C74" i="19" s="1"/>
  <c r="B70" i="19"/>
  <c r="C70" i="19" s="1"/>
  <c r="B66" i="19"/>
  <c r="C66" i="19" s="1"/>
  <c r="B62" i="19"/>
  <c r="C62" i="19" s="1"/>
  <c r="B58" i="19"/>
  <c r="C58" i="19" s="1"/>
  <c r="B54" i="19"/>
  <c r="C54" i="19" s="1"/>
  <c r="B50" i="19"/>
  <c r="C50" i="19" s="1"/>
  <c r="B46" i="19"/>
  <c r="C46" i="19" s="1"/>
  <c r="B7" i="19"/>
  <c r="C7" i="19" s="1"/>
  <c r="B104" i="19"/>
  <c r="C104" i="19" s="1"/>
  <c r="B100" i="19"/>
  <c r="C100" i="19" s="1"/>
  <c r="B96" i="19"/>
  <c r="C96" i="19" s="1"/>
  <c r="B92" i="19"/>
  <c r="C92" i="19" s="1"/>
  <c r="B88" i="19"/>
  <c r="C88" i="19" s="1"/>
  <c r="B84" i="19"/>
  <c r="C84" i="19" s="1"/>
  <c r="B80" i="19"/>
  <c r="C80" i="19" s="1"/>
  <c r="B76" i="19"/>
  <c r="C76" i="19" s="1"/>
  <c r="B72" i="19"/>
  <c r="C72" i="19" s="1"/>
  <c r="B68" i="19"/>
  <c r="C68" i="19" s="1"/>
  <c r="B64" i="19"/>
  <c r="C64" i="19" s="1"/>
  <c r="B60" i="19"/>
  <c r="C60" i="19" s="1"/>
  <c r="B56" i="19"/>
  <c r="C56" i="19" s="1"/>
  <c r="B52" i="19"/>
  <c r="C52" i="19" s="1"/>
  <c r="B48" i="19"/>
  <c r="C48" i="19" s="1"/>
  <c r="B11" i="19"/>
  <c r="C11" i="19" s="1"/>
  <c r="B47" i="19"/>
  <c r="C47" i="19" s="1"/>
  <c r="B51" i="19"/>
  <c r="C51" i="19" s="1"/>
  <c r="B55" i="19"/>
  <c r="C55" i="19" s="1"/>
  <c r="B59" i="19"/>
  <c r="C59" i="19" s="1"/>
  <c r="B63" i="19"/>
  <c r="C63" i="19" s="1"/>
  <c r="B67" i="19"/>
  <c r="C67" i="19" s="1"/>
  <c r="B71" i="19"/>
  <c r="C71" i="19" s="1"/>
  <c r="B75" i="19"/>
  <c r="C75" i="19" s="1"/>
  <c r="B79" i="19"/>
  <c r="C79" i="19" s="1"/>
  <c r="B83" i="19"/>
  <c r="C83" i="19" s="1"/>
  <c r="B87" i="19"/>
  <c r="C87" i="19" s="1"/>
  <c r="B91" i="19"/>
  <c r="C91" i="19" s="1"/>
  <c r="B95" i="19"/>
  <c r="C95" i="19" s="1"/>
  <c r="B99" i="19"/>
  <c r="C99" i="19" s="1"/>
  <c r="B103" i="19"/>
  <c r="C103" i="19" s="1"/>
  <c r="B8" i="19"/>
  <c r="C8" i="19" s="1"/>
  <c r="B10" i="19"/>
  <c r="C10" i="19" s="1"/>
  <c r="B12" i="19"/>
  <c r="C12" i="19" s="1"/>
  <c r="B14" i="19"/>
  <c r="C14" i="19" s="1"/>
  <c r="B16" i="19"/>
  <c r="C16" i="19" s="1"/>
  <c r="B18" i="19"/>
  <c r="C18" i="19" s="1"/>
  <c r="B20" i="19"/>
  <c r="C20" i="19" s="1"/>
  <c r="B22" i="19"/>
  <c r="C22" i="19" s="1"/>
  <c r="B24" i="19"/>
  <c r="C24" i="19" s="1"/>
  <c r="B26" i="19"/>
  <c r="C26" i="19" s="1"/>
  <c r="B28" i="19"/>
  <c r="C28" i="19" s="1"/>
  <c r="B30" i="19"/>
  <c r="C30" i="19" s="1"/>
  <c r="B32" i="19"/>
  <c r="C32" i="19" s="1"/>
  <c r="B34" i="19"/>
  <c r="C34" i="19" s="1"/>
  <c r="B36" i="19"/>
  <c r="C36" i="19" s="1"/>
  <c r="B38" i="19"/>
  <c r="C38" i="19" s="1"/>
  <c r="B40" i="19"/>
  <c r="C40" i="19" s="1"/>
  <c r="B42" i="19"/>
  <c r="C42" i="19" s="1"/>
  <c r="B44" i="19"/>
  <c r="C44" i="19" s="1"/>
  <c r="B9" i="19"/>
  <c r="C9" i="19" s="1"/>
  <c r="B13" i="19"/>
  <c r="C13" i="19" s="1"/>
  <c r="B15" i="19"/>
  <c r="C15" i="19" s="1"/>
  <c r="B17" i="19"/>
  <c r="C17" i="19" s="1"/>
  <c r="B19" i="19"/>
  <c r="C19" i="19" s="1"/>
  <c r="B21" i="19"/>
  <c r="C21" i="19" s="1"/>
  <c r="B23" i="19"/>
  <c r="C23" i="19" s="1"/>
  <c r="B25" i="19"/>
  <c r="C25" i="19" s="1"/>
  <c r="B27" i="19"/>
  <c r="C27" i="19" s="1"/>
  <c r="B29" i="19"/>
  <c r="C29" i="19" s="1"/>
  <c r="B31" i="19"/>
  <c r="C31" i="19" s="1"/>
  <c r="B33" i="19"/>
  <c r="C33" i="19" s="1"/>
  <c r="B35" i="19"/>
  <c r="C35" i="19" s="1"/>
  <c r="B37" i="19"/>
  <c r="C37" i="19" s="1"/>
  <c r="B39" i="19"/>
  <c r="C39" i="19" s="1"/>
  <c r="B41" i="19"/>
  <c r="C41" i="19" s="1"/>
  <c r="B43" i="19"/>
  <c r="C43" i="19" s="1"/>
  <c r="B45" i="19"/>
  <c r="C45" i="19" s="1"/>
  <c r="B49" i="19"/>
  <c r="C49" i="19" s="1"/>
  <c r="B53" i="19"/>
  <c r="C53" i="19" s="1"/>
  <c r="B57" i="19"/>
  <c r="C57" i="19" s="1"/>
  <c r="B61" i="19"/>
  <c r="C61" i="19" s="1"/>
  <c r="B65" i="19"/>
  <c r="C65" i="19" s="1"/>
  <c r="B69" i="19"/>
  <c r="C69" i="19" s="1"/>
  <c r="B73" i="19"/>
  <c r="C73" i="19" s="1"/>
  <c r="B77" i="19"/>
  <c r="C77" i="19" s="1"/>
  <c r="B81" i="19"/>
  <c r="C81" i="19" s="1"/>
  <c r="B85" i="19"/>
  <c r="C85" i="19" s="1"/>
  <c r="B89" i="19"/>
  <c r="C89" i="19" s="1"/>
  <c r="B93" i="19"/>
  <c r="C93" i="19" s="1"/>
  <c r="B97" i="19"/>
  <c r="C97" i="19" s="1"/>
  <c r="B101" i="19"/>
  <c r="C101" i="19" s="1"/>
  <c r="B105" i="19"/>
  <c r="C105" i="19" s="1"/>
  <c r="O102" i="4"/>
  <c r="O101" i="4"/>
  <c r="O100" i="4"/>
  <c r="O99" i="4"/>
  <c r="O98" i="4"/>
  <c r="O97" i="4"/>
  <c r="O96" i="4"/>
  <c r="O95" i="4"/>
  <c r="O94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2" i="19" l="1"/>
  <c r="P2" i="19" s="1"/>
  <c r="Q2" i="19" s="1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T8" i="18"/>
  <c r="K6" i="18" s="1"/>
  <c r="R8" i="18"/>
  <c r="Q8" i="18"/>
  <c r="P8" i="18"/>
  <c r="B8" i="18"/>
  <c r="T7" i="18"/>
  <c r="K5" i="18" s="1"/>
  <c r="R7" i="18"/>
  <c r="Q7" i="18"/>
  <c r="P7" i="18"/>
  <c r="B7" i="18"/>
  <c r="T6" i="18"/>
  <c r="K4" i="18" s="1"/>
  <c r="R6" i="18"/>
  <c r="Q6" i="18"/>
  <c r="P6" i="18"/>
  <c r="B6" i="18"/>
  <c r="T5" i="18"/>
  <c r="K3" i="18" s="1"/>
  <c r="R5" i="18"/>
  <c r="Q5" i="18"/>
  <c r="P5" i="18"/>
  <c r="U5" i="18" s="1"/>
  <c r="B5" i="18"/>
  <c r="B4" i="18"/>
  <c r="B3" i="18"/>
  <c r="R2" i="19" l="1"/>
  <c r="S2" i="19" s="1"/>
  <c r="T2" i="19" s="1"/>
  <c r="C41" i="17"/>
  <c r="C7" i="17"/>
  <c r="C9" i="17"/>
  <c r="C13" i="17"/>
  <c r="C17" i="17"/>
  <c r="C21" i="17"/>
  <c r="C25" i="17"/>
  <c r="C29" i="17"/>
  <c r="C33" i="17"/>
  <c r="C37" i="17"/>
  <c r="C45" i="17"/>
  <c r="C49" i="17"/>
  <c r="C53" i="17"/>
  <c r="C57" i="17"/>
  <c r="C61" i="17"/>
  <c r="C65" i="17"/>
  <c r="C69" i="17"/>
  <c r="C73" i="17"/>
  <c r="C77" i="17"/>
  <c r="C81" i="17"/>
  <c r="C85" i="17"/>
  <c r="C89" i="17"/>
  <c r="C10" i="17"/>
  <c r="C14" i="17"/>
  <c r="C18" i="17"/>
  <c r="C22" i="17"/>
  <c r="C26" i="17"/>
  <c r="C30" i="17"/>
  <c r="C34" i="17"/>
  <c r="C38" i="17"/>
  <c r="C42" i="17"/>
  <c r="C46" i="17"/>
  <c r="C50" i="17"/>
  <c r="C54" i="17"/>
  <c r="C58" i="17"/>
  <c r="C62" i="17"/>
  <c r="C66" i="17"/>
  <c r="C70" i="17"/>
  <c r="C74" i="17"/>
  <c r="C78" i="17"/>
  <c r="C82" i="17"/>
  <c r="C86" i="17"/>
  <c r="C90" i="17"/>
  <c r="C11" i="17"/>
  <c r="C15" i="17"/>
  <c r="C19" i="17"/>
  <c r="C23" i="17"/>
  <c r="C27" i="17"/>
  <c r="C31" i="17"/>
  <c r="C35" i="17"/>
  <c r="C39" i="17"/>
  <c r="C43" i="17"/>
  <c r="C47" i="17"/>
  <c r="C51" i="17"/>
  <c r="C55" i="17"/>
  <c r="C59" i="17"/>
  <c r="C63" i="17"/>
  <c r="C67" i="17"/>
  <c r="C71" i="17"/>
  <c r="C75" i="17"/>
  <c r="C79" i="17"/>
  <c r="C83" i="17"/>
  <c r="C87" i="17"/>
  <c r="C91" i="17"/>
  <c r="C8" i="17"/>
  <c r="C12" i="17"/>
  <c r="C16" i="17"/>
  <c r="C20" i="17"/>
  <c r="C24" i="17"/>
  <c r="C28" i="17"/>
  <c r="C32" i="17"/>
  <c r="C36" i="17"/>
  <c r="C40" i="17"/>
  <c r="C44" i="17"/>
  <c r="C48" i="17"/>
  <c r="C52" i="17"/>
  <c r="C56" i="17"/>
  <c r="C60" i="17"/>
  <c r="C64" i="17"/>
  <c r="C68" i="17"/>
  <c r="C72" i="17"/>
  <c r="C76" i="17"/>
  <c r="C80" i="17"/>
  <c r="C84" i="17"/>
  <c r="C88" i="17"/>
  <c r="B128" i="15"/>
  <c r="B127" i="15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T17" i="15"/>
  <c r="K10" i="15" s="1"/>
  <c r="R17" i="15"/>
  <c r="Q17" i="15"/>
  <c r="P17" i="15"/>
  <c r="B17" i="15"/>
  <c r="T16" i="15"/>
  <c r="K9" i="15" s="1"/>
  <c r="R16" i="15"/>
  <c r="Q16" i="15"/>
  <c r="P16" i="15"/>
  <c r="B16" i="15"/>
  <c r="T15" i="15"/>
  <c r="K8" i="15" s="1"/>
  <c r="R15" i="15"/>
  <c r="Q15" i="15"/>
  <c r="P15" i="15"/>
  <c r="B15" i="15"/>
  <c r="T14" i="15"/>
  <c r="K7" i="15" s="1"/>
  <c r="R14" i="15"/>
  <c r="Q14" i="15"/>
  <c r="P14" i="15"/>
  <c r="B14" i="15"/>
  <c r="B13" i="15"/>
  <c r="B12" i="15"/>
  <c r="B11" i="15"/>
  <c r="B10" i="15"/>
  <c r="B9" i="15"/>
  <c r="T8" i="15"/>
  <c r="K6" i="15" s="1"/>
  <c r="R8" i="15"/>
  <c r="Q8" i="15"/>
  <c r="P8" i="15"/>
  <c r="B8" i="15"/>
  <c r="T7" i="15"/>
  <c r="K5" i="15" s="1"/>
  <c r="R7" i="15"/>
  <c r="Q7" i="15"/>
  <c r="P7" i="15"/>
  <c r="B7" i="15"/>
  <c r="T6" i="15"/>
  <c r="K4" i="15" s="1"/>
  <c r="R6" i="15"/>
  <c r="Q6" i="15"/>
  <c r="P6" i="15"/>
  <c r="B6" i="15"/>
  <c r="T5" i="15"/>
  <c r="K3" i="15" s="1"/>
  <c r="R5" i="15"/>
  <c r="Q5" i="15"/>
  <c r="P5" i="15"/>
  <c r="B5" i="15"/>
  <c r="B4" i="15"/>
  <c r="B3" i="15"/>
  <c r="T17" i="12"/>
  <c r="K10" i="12" s="1"/>
  <c r="T16" i="12"/>
  <c r="K9" i="12" s="1"/>
  <c r="T15" i="12"/>
  <c r="K8" i="12" s="1"/>
  <c r="T14" i="12"/>
  <c r="K7" i="12" s="1"/>
  <c r="U5" i="15" l="1"/>
  <c r="P40" i="15"/>
  <c r="U1" i="15" s="1"/>
  <c r="U2" i="19"/>
  <c r="V2" i="19" s="1"/>
  <c r="W2" i="19"/>
  <c r="C9" i="14"/>
  <c r="C10" i="14"/>
  <c r="C8" i="14"/>
  <c r="C13" i="14"/>
  <c r="C12" i="14"/>
  <c r="C11" i="14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AJ35" i="12"/>
  <c r="AH35" i="12"/>
  <c r="AG35" i="12"/>
  <c r="AF35" i="12"/>
  <c r="AB35" i="12"/>
  <c r="Z35" i="12"/>
  <c r="Y35" i="12"/>
  <c r="X35" i="12"/>
  <c r="T35" i="12"/>
  <c r="K18" i="12" s="1"/>
  <c r="R35" i="12"/>
  <c r="Q35" i="12"/>
  <c r="P35" i="12"/>
  <c r="B35" i="12"/>
  <c r="AJ34" i="12"/>
  <c r="AH34" i="12"/>
  <c r="AG34" i="12"/>
  <c r="AF34" i="12"/>
  <c r="AB34" i="12"/>
  <c r="Z34" i="12"/>
  <c r="Y34" i="12"/>
  <c r="X34" i="12"/>
  <c r="T34" i="12"/>
  <c r="K17" i="12" s="1"/>
  <c r="R34" i="12"/>
  <c r="Q34" i="12"/>
  <c r="P34" i="12"/>
  <c r="B34" i="12"/>
  <c r="AJ33" i="12"/>
  <c r="AH33" i="12"/>
  <c r="AG33" i="12"/>
  <c r="AF33" i="12"/>
  <c r="AB33" i="12"/>
  <c r="Z33" i="12"/>
  <c r="Y33" i="12"/>
  <c r="X33" i="12"/>
  <c r="T33" i="12"/>
  <c r="K16" i="12" s="1"/>
  <c r="R33" i="12"/>
  <c r="Q33" i="12"/>
  <c r="P33" i="12"/>
  <c r="B33" i="12"/>
  <c r="AJ32" i="12"/>
  <c r="AH32" i="12"/>
  <c r="AG32" i="12"/>
  <c r="AF32" i="12"/>
  <c r="AB32" i="12"/>
  <c r="Z32" i="12"/>
  <c r="Y32" i="12"/>
  <c r="X32" i="12"/>
  <c r="T32" i="12"/>
  <c r="K15" i="12" s="1"/>
  <c r="R32" i="12"/>
  <c r="Q32" i="12"/>
  <c r="P32" i="12"/>
  <c r="B32" i="12"/>
  <c r="B31" i="12"/>
  <c r="B30" i="12"/>
  <c r="B29" i="12"/>
  <c r="B28" i="12"/>
  <c r="B27" i="12"/>
  <c r="AR26" i="12"/>
  <c r="AP26" i="12"/>
  <c r="AO26" i="12"/>
  <c r="AN26" i="12"/>
  <c r="AJ26" i="12"/>
  <c r="AH26" i="12"/>
  <c r="AG26" i="12"/>
  <c r="AF26" i="12"/>
  <c r="AB26" i="12"/>
  <c r="Z26" i="12"/>
  <c r="Y26" i="12"/>
  <c r="X26" i="12"/>
  <c r="T26" i="12"/>
  <c r="K14" i="12" s="1"/>
  <c r="R26" i="12"/>
  <c r="Q26" i="12"/>
  <c r="P26" i="12"/>
  <c r="B26" i="12"/>
  <c r="AR25" i="12"/>
  <c r="AP25" i="12"/>
  <c r="AO25" i="12"/>
  <c r="AN25" i="12"/>
  <c r="AJ25" i="12"/>
  <c r="AH25" i="12"/>
  <c r="AG25" i="12"/>
  <c r="AF25" i="12"/>
  <c r="AB25" i="12"/>
  <c r="Z25" i="12"/>
  <c r="Y25" i="12"/>
  <c r="X25" i="12"/>
  <c r="T25" i="12"/>
  <c r="K13" i="12" s="1"/>
  <c r="R25" i="12"/>
  <c r="Q25" i="12"/>
  <c r="P25" i="12"/>
  <c r="B25" i="12"/>
  <c r="AR24" i="12"/>
  <c r="AP24" i="12"/>
  <c r="AO24" i="12"/>
  <c r="AN24" i="12"/>
  <c r="AJ24" i="12"/>
  <c r="AH24" i="12"/>
  <c r="AG24" i="12"/>
  <c r="AF24" i="12"/>
  <c r="AB24" i="12"/>
  <c r="Z24" i="12"/>
  <c r="Y24" i="12"/>
  <c r="X24" i="12"/>
  <c r="T24" i="12"/>
  <c r="K12" i="12" s="1"/>
  <c r="R24" i="12"/>
  <c r="Q24" i="12"/>
  <c r="P24" i="12"/>
  <c r="B24" i="12"/>
  <c r="AR23" i="12"/>
  <c r="AP23" i="12"/>
  <c r="AO23" i="12"/>
  <c r="AN23" i="12"/>
  <c r="AJ23" i="12"/>
  <c r="AH23" i="12"/>
  <c r="AG23" i="12"/>
  <c r="AF23" i="12"/>
  <c r="AB23" i="12"/>
  <c r="Z23" i="12"/>
  <c r="Y23" i="12"/>
  <c r="X23" i="12"/>
  <c r="T23" i="12"/>
  <c r="K11" i="12" s="1"/>
  <c r="R23" i="12"/>
  <c r="Q23" i="12"/>
  <c r="P23" i="12"/>
  <c r="B23" i="12"/>
  <c r="B22" i="12"/>
  <c r="B21" i="12"/>
  <c r="B20" i="12"/>
  <c r="B19" i="12"/>
  <c r="B18" i="12"/>
  <c r="AR17" i="12"/>
  <c r="AP17" i="12"/>
  <c r="AO17" i="12"/>
  <c r="AN17" i="12"/>
  <c r="AJ17" i="12"/>
  <c r="AH17" i="12"/>
  <c r="AG17" i="12"/>
  <c r="AF17" i="12"/>
  <c r="AB17" i="12"/>
  <c r="Z17" i="12"/>
  <c r="Y17" i="12"/>
  <c r="X17" i="12"/>
  <c r="R17" i="12"/>
  <c r="Q17" i="12"/>
  <c r="P17" i="12"/>
  <c r="B17" i="12"/>
  <c r="AR16" i="12"/>
  <c r="AP16" i="12"/>
  <c r="AO16" i="12"/>
  <c r="AN16" i="12"/>
  <c r="AJ16" i="12"/>
  <c r="AH16" i="12"/>
  <c r="AG16" i="12"/>
  <c r="AF16" i="12"/>
  <c r="AB16" i="12"/>
  <c r="Z16" i="12"/>
  <c r="Y16" i="12"/>
  <c r="X16" i="12"/>
  <c r="R16" i="12"/>
  <c r="Q16" i="12"/>
  <c r="P16" i="12"/>
  <c r="B16" i="12"/>
  <c r="AR15" i="12"/>
  <c r="AP15" i="12"/>
  <c r="AO15" i="12"/>
  <c r="AN15" i="12"/>
  <c r="AJ15" i="12"/>
  <c r="AH15" i="12"/>
  <c r="AG15" i="12"/>
  <c r="AF15" i="12"/>
  <c r="AB15" i="12"/>
  <c r="Z15" i="12"/>
  <c r="Y15" i="12"/>
  <c r="X15" i="12"/>
  <c r="R15" i="12"/>
  <c r="Q15" i="12"/>
  <c r="P15" i="12"/>
  <c r="B15" i="12"/>
  <c r="AR14" i="12"/>
  <c r="AP14" i="12"/>
  <c r="AO14" i="12"/>
  <c r="AN14" i="12"/>
  <c r="AJ14" i="12"/>
  <c r="AH14" i="12"/>
  <c r="AG14" i="12"/>
  <c r="AF14" i="12"/>
  <c r="AB14" i="12"/>
  <c r="Z14" i="12"/>
  <c r="Y14" i="12"/>
  <c r="X14" i="12"/>
  <c r="R14" i="12"/>
  <c r="Q14" i="12"/>
  <c r="P14" i="12"/>
  <c r="B14" i="12"/>
  <c r="B13" i="12"/>
  <c r="B12" i="12"/>
  <c r="B11" i="12"/>
  <c r="B10" i="12"/>
  <c r="B9" i="12"/>
  <c r="AR8" i="12"/>
  <c r="AP8" i="12"/>
  <c r="AO8" i="12"/>
  <c r="AN8" i="12"/>
  <c r="AJ8" i="12"/>
  <c r="AH8" i="12"/>
  <c r="AG8" i="12"/>
  <c r="AF8" i="12"/>
  <c r="AB8" i="12"/>
  <c r="Z8" i="12"/>
  <c r="Y8" i="12"/>
  <c r="X8" i="12"/>
  <c r="T8" i="12"/>
  <c r="K6" i="12" s="1"/>
  <c r="R8" i="12"/>
  <c r="Q8" i="12"/>
  <c r="P8" i="12"/>
  <c r="B8" i="12"/>
  <c r="AR7" i="12"/>
  <c r="AP7" i="12"/>
  <c r="AO7" i="12"/>
  <c r="AN7" i="12"/>
  <c r="AJ7" i="12"/>
  <c r="AH7" i="12"/>
  <c r="AG7" i="12"/>
  <c r="AF7" i="12"/>
  <c r="AB7" i="12"/>
  <c r="Z7" i="12"/>
  <c r="Y7" i="12"/>
  <c r="X7" i="12"/>
  <c r="T7" i="12"/>
  <c r="K5" i="12" s="1"/>
  <c r="R7" i="12"/>
  <c r="Q7" i="12"/>
  <c r="P7" i="12"/>
  <c r="B7" i="12"/>
  <c r="AR6" i="12"/>
  <c r="AP6" i="12"/>
  <c r="AO6" i="12"/>
  <c r="AN6" i="12"/>
  <c r="AJ6" i="12"/>
  <c r="AH6" i="12"/>
  <c r="AG6" i="12"/>
  <c r="AF6" i="12"/>
  <c r="AB6" i="12"/>
  <c r="Z6" i="12"/>
  <c r="Y6" i="12"/>
  <c r="X6" i="12"/>
  <c r="T6" i="12"/>
  <c r="K4" i="12" s="1"/>
  <c r="R6" i="12"/>
  <c r="Q6" i="12"/>
  <c r="P6" i="12"/>
  <c r="B6" i="12"/>
  <c r="AR5" i="12"/>
  <c r="AP5" i="12"/>
  <c r="AO5" i="12"/>
  <c r="AN5" i="12"/>
  <c r="AJ5" i="12"/>
  <c r="AH5" i="12"/>
  <c r="AG5" i="12"/>
  <c r="AF5" i="12"/>
  <c r="AB5" i="12"/>
  <c r="Z5" i="12"/>
  <c r="Y5" i="12"/>
  <c r="X5" i="12"/>
  <c r="T5" i="12"/>
  <c r="K3" i="12" s="1"/>
  <c r="R5" i="12"/>
  <c r="Q5" i="12"/>
  <c r="P5" i="12"/>
  <c r="B5" i="12"/>
  <c r="B4" i="12"/>
  <c r="B3" i="12"/>
  <c r="AN24" i="9"/>
  <c r="AO24" i="9"/>
  <c r="AP24" i="9"/>
  <c r="AN25" i="9"/>
  <c r="AO25" i="9"/>
  <c r="AP25" i="9"/>
  <c r="AN26" i="9"/>
  <c r="AO26" i="9"/>
  <c r="AP26" i="9"/>
  <c r="AP23" i="9"/>
  <c r="AO23" i="9"/>
  <c r="AN23" i="9"/>
  <c r="AN15" i="9"/>
  <c r="AO15" i="9"/>
  <c r="AP15" i="9"/>
  <c r="AN16" i="9"/>
  <c r="AO16" i="9"/>
  <c r="AP16" i="9"/>
  <c r="AN17" i="9"/>
  <c r="AO17" i="9"/>
  <c r="AP17" i="9"/>
  <c r="AP14" i="9"/>
  <c r="AO14" i="9"/>
  <c r="AN14" i="9"/>
  <c r="AN6" i="9"/>
  <c r="AO6" i="9"/>
  <c r="AP6" i="9"/>
  <c r="AN7" i="9"/>
  <c r="AO7" i="9"/>
  <c r="AP7" i="9"/>
  <c r="AN8" i="9"/>
  <c r="AO8" i="9"/>
  <c r="AP8" i="9"/>
  <c r="AP5" i="9"/>
  <c r="AO5" i="9"/>
  <c r="AN5" i="9"/>
  <c r="X33" i="9"/>
  <c r="Y33" i="9"/>
  <c r="Z33" i="9"/>
  <c r="X34" i="9"/>
  <c r="Y34" i="9"/>
  <c r="Z34" i="9"/>
  <c r="X35" i="9"/>
  <c r="Y35" i="9"/>
  <c r="Z35" i="9"/>
  <c r="Z32" i="9"/>
  <c r="Y32" i="9"/>
  <c r="X32" i="9"/>
  <c r="AB17" i="9"/>
  <c r="K26" i="9" s="1"/>
  <c r="AB16" i="9"/>
  <c r="K25" i="9" s="1"/>
  <c r="AB15" i="9"/>
  <c r="K24" i="9" s="1"/>
  <c r="X24" i="9"/>
  <c r="Y24" i="9"/>
  <c r="Z24" i="9"/>
  <c r="X25" i="9"/>
  <c r="Y25" i="9"/>
  <c r="Z25" i="9"/>
  <c r="X26" i="9"/>
  <c r="Y26" i="9"/>
  <c r="Z26" i="9"/>
  <c r="Z23" i="9"/>
  <c r="Y23" i="9"/>
  <c r="X23" i="9"/>
  <c r="X15" i="9"/>
  <c r="Y15" i="9"/>
  <c r="X16" i="9"/>
  <c r="Y16" i="9"/>
  <c r="X17" i="9"/>
  <c r="Y17" i="9"/>
  <c r="Y14" i="9"/>
  <c r="X14" i="9"/>
  <c r="X6" i="9"/>
  <c r="Y6" i="9"/>
  <c r="Z6" i="9"/>
  <c r="X7" i="9"/>
  <c r="Y7" i="9"/>
  <c r="Z7" i="9"/>
  <c r="X8" i="9"/>
  <c r="Y8" i="9"/>
  <c r="Z8" i="9"/>
  <c r="Z5" i="9"/>
  <c r="Y5" i="9"/>
  <c r="X5" i="9"/>
  <c r="AC5" i="9" s="1"/>
  <c r="U5" i="12" l="1"/>
  <c r="P40" i="12"/>
  <c r="AF1" i="12" s="1"/>
  <c r="X2" i="19"/>
  <c r="Y2" i="19" s="1"/>
  <c r="Z2" i="19" s="1"/>
  <c r="P33" i="9"/>
  <c r="Q33" i="9"/>
  <c r="R33" i="9"/>
  <c r="P34" i="9"/>
  <c r="Q34" i="9"/>
  <c r="R34" i="9"/>
  <c r="P35" i="9"/>
  <c r="Q35" i="9"/>
  <c r="R35" i="9"/>
  <c r="R32" i="9"/>
  <c r="Q32" i="9"/>
  <c r="P32" i="9"/>
  <c r="P24" i="9"/>
  <c r="Q24" i="9"/>
  <c r="R24" i="9"/>
  <c r="P25" i="9"/>
  <c r="Q25" i="9"/>
  <c r="R25" i="9"/>
  <c r="P26" i="9"/>
  <c r="Q26" i="9"/>
  <c r="R26" i="9"/>
  <c r="R23" i="9"/>
  <c r="Q23" i="9"/>
  <c r="P23" i="9"/>
  <c r="P15" i="9"/>
  <c r="Q15" i="9"/>
  <c r="R15" i="9"/>
  <c r="P16" i="9"/>
  <c r="Q16" i="9"/>
  <c r="R16" i="9"/>
  <c r="P17" i="9"/>
  <c r="Q17" i="9"/>
  <c r="R17" i="9"/>
  <c r="R14" i="9"/>
  <c r="Q14" i="9"/>
  <c r="P14" i="9"/>
  <c r="P6" i="9"/>
  <c r="Q6" i="9"/>
  <c r="R6" i="9"/>
  <c r="P7" i="9"/>
  <c r="Q7" i="9"/>
  <c r="R7" i="9"/>
  <c r="P8" i="9"/>
  <c r="Q8" i="9"/>
  <c r="R8" i="9"/>
  <c r="R5" i="9"/>
  <c r="Q5" i="9"/>
  <c r="P5" i="9"/>
  <c r="AB15" i="6"/>
  <c r="K24" i="6" s="1"/>
  <c r="AB16" i="6"/>
  <c r="K25" i="6" s="1"/>
  <c r="AB17" i="6"/>
  <c r="K26" i="6" s="1"/>
  <c r="AB14" i="6"/>
  <c r="K23" i="6" s="1"/>
  <c r="AN5" i="6"/>
  <c r="AS5" i="6" s="1"/>
  <c r="P6" i="6"/>
  <c r="Q6" i="6"/>
  <c r="R6" i="6"/>
  <c r="P7" i="6"/>
  <c r="Q7" i="6"/>
  <c r="R7" i="6"/>
  <c r="P8" i="6"/>
  <c r="Q8" i="6"/>
  <c r="R8" i="6"/>
  <c r="R5" i="6"/>
  <c r="Q5" i="6"/>
  <c r="P5" i="6"/>
  <c r="P40" i="6" l="1"/>
  <c r="AF1" i="6" s="1"/>
  <c r="AF40" i="6"/>
  <c r="U5" i="9"/>
  <c r="C11" i="11" l="1"/>
  <c r="C15" i="11"/>
  <c r="B3" i="9" l="1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AJ35" i="9" l="1"/>
  <c r="AH35" i="9"/>
  <c r="AG35" i="9"/>
  <c r="AF35" i="9"/>
  <c r="AB35" i="9"/>
  <c r="K34" i="9" s="1"/>
  <c r="T35" i="9"/>
  <c r="K18" i="9" s="1"/>
  <c r="AJ34" i="9"/>
  <c r="AH34" i="9"/>
  <c r="AG34" i="9"/>
  <c r="AF34" i="9"/>
  <c r="AB34" i="9"/>
  <c r="K33" i="9" s="1"/>
  <c r="T34" i="9"/>
  <c r="K17" i="9" s="1"/>
  <c r="AJ33" i="9"/>
  <c r="AH33" i="9"/>
  <c r="AG33" i="9"/>
  <c r="AF33" i="9"/>
  <c r="AB33" i="9"/>
  <c r="K32" i="9" s="1"/>
  <c r="T33" i="9"/>
  <c r="K16" i="9" s="1"/>
  <c r="AJ32" i="9"/>
  <c r="AH32" i="9"/>
  <c r="AG32" i="9"/>
  <c r="AF32" i="9"/>
  <c r="AB32" i="9"/>
  <c r="K31" i="9" s="1"/>
  <c r="T32" i="9"/>
  <c r="K15" i="9" s="1"/>
  <c r="AR26" i="9"/>
  <c r="AJ26" i="9"/>
  <c r="AH26" i="9"/>
  <c r="AG26" i="9"/>
  <c r="AF26" i="9"/>
  <c r="AB26" i="9"/>
  <c r="K30" i="9" s="1"/>
  <c r="T26" i="9"/>
  <c r="K14" i="9" s="1"/>
  <c r="AR25" i="9"/>
  <c r="AJ25" i="9"/>
  <c r="AH25" i="9"/>
  <c r="AG25" i="9"/>
  <c r="AF25" i="9"/>
  <c r="AB25" i="9"/>
  <c r="K29" i="9" s="1"/>
  <c r="T25" i="9"/>
  <c r="K13" i="9" s="1"/>
  <c r="AR24" i="9"/>
  <c r="AJ24" i="9"/>
  <c r="AH24" i="9"/>
  <c r="AG24" i="9"/>
  <c r="AF24" i="9"/>
  <c r="AB24" i="9"/>
  <c r="K28" i="9" s="1"/>
  <c r="T24" i="9"/>
  <c r="K12" i="9" s="1"/>
  <c r="AR23" i="9"/>
  <c r="AJ23" i="9"/>
  <c r="AH23" i="9"/>
  <c r="AG23" i="9"/>
  <c r="AF23" i="9"/>
  <c r="AB23" i="9"/>
  <c r="K27" i="9" s="1"/>
  <c r="T23" i="9"/>
  <c r="K11" i="9" s="1"/>
  <c r="AR17" i="9"/>
  <c r="AJ17" i="9"/>
  <c r="AH17" i="9"/>
  <c r="AG17" i="9"/>
  <c r="AF17" i="9"/>
  <c r="AR16" i="9"/>
  <c r="AJ16" i="9"/>
  <c r="AH16" i="9"/>
  <c r="AG16" i="9"/>
  <c r="AF16" i="9"/>
  <c r="AR15" i="9"/>
  <c r="AJ15" i="9"/>
  <c r="AH15" i="9"/>
  <c r="AG15" i="9"/>
  <c r="AF15" i="9"/>
  <c r="AR14" i="9"/>
  <c r="AJ14" i="9"/>
  <c r="AH14" i="9"/>
  <c r="AG14" i="9"/>
  <c r="AF14" i="9"/>
  <c r="AR8" i="9"/>
  <c r="AJ8" i="9"/>
  <c r="AH8" i="9"/>
  <c r="AG8" i="9"/>
  <c r="AF8" i="9"/>
  <c r="AB8" i="9"/>
  <c r="K22" i="9" s="1"/>
  <c r="T8" i="9"/>
  <c r="K6" i="9" s="1"/>
  <c r="AR7" i="9"/>
  <c r="AJ7" i="9"/>
  <c r="AH7" i="9"/>
  <c r="AG7" i="9"/>
  <c r="AF7" i="9"/>
  <c r="AB7" i="9"/>
  <c r="K21" i="9" s="1"/>
  <c r="T7" i="9"/>
  <c r="K5" i="9" s="1"/>
  <c r="AR6" i="9"/>
  <c r="AJ6" i="9"/>
  <c r="AH6" i="9"/>
  <c r="AG6" i="9"/>
  <c r="AF6" i="9"/>
  <c r="AB6" i="9"/>
  <c r="K20" i="9" s="1"/>
  <c r="T6" i="9"/>
  <c r="K4" i="9" s="1"/>
  <c r="AR5" i="9"/>
  <c r="AJ5" i="9"/>
  <c r="AH5" i="9"/>
  <c r="AG5" i="9"/>
  <c r="AF5" i="9"/>
  <c r="AB5" i="9"/>
  <c r="K19" i="9" s="1"/>
  <c r="T5" i="9"/>
  <c r="K3" i="9" s="1"/>
  <c r="AK1" i="9" l="1"/>
  <c r="P40" i="9" s="1"/>
  <c r="AF1" i="9" s="1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T5" i="6"/>
  <c r="K3" i="6" s="1"/>
  <c r="X24" i="4"/>
  <c r="X25" i="4"/>
  <c r="X26" i="4"/>
  <c r="X23" i="4"/>
  <c r="T24" i="6"/>
  <c r="K12" i="6" s="1"/>
  <c r="T25" i="6"/>
  <c r="K13" i="6" s="1"/>
  <c r="T26" i="6"/>
  <c r="K14" i="6" s="1"/>
  <c r="T23" i="6"/>
  <c r="K11" i="6" s="1"/>
  <c r="AG23" i="4"/>
  <c r="AB24" i="6"/>
  <c r="K28" i="6" s="1"/>
  <c r="AB25" i="6"/>
  <c r="K29" i="6" s="1"/>
  <c r="AB26" i="6"/>
  <c r="K30" i="6" s="1"/>
  <c r="AB23" i="6"/>
  <c r="K27" i="6" s="1"/>
  <c r="U5" i="6" l="1"/>
  <c r="C36" i="5"/>
  <c r="C21" i="5"/>
  <c r="C12" i="5"/>
  <c r="C41" i="5"/>
  <c r="C20" i="5"/>
  <c r="AR15" i="6" l="1"/>
  <c r="K56" i="6" s="1"/>
  <c r="AR16" i="6"/>
  <c r="K57" i="6" s="1"/>
  <c r="AR17" i="6"/>
  <c r="K58" i="6" s="1"/>
  <c r="AR14" i="6"/>
  <c r="K55" i="6" s="1"/>
  <c r="AJ24" i="6"/>
  <c r="K44" i="6" s="1"/>
  <c r="AJ25" i="6"/>
  <c r="K45" i="6" s="1"/>
  <c r="AJ26" i="6"/>
  <c r="K46" i="6" s="1"/>
  <c r="AJ23" i="6"/>
  <c r="K43" i="6" s="1"/>
  <c r="AJ15" i="6"/>
  <c r="K40" i="6" s="1"/>
  <c r="AJ16" i="6"/>
  <c r="K41" i="6" s="1"/>
  <c r="AJ17" i="6"/>
  <c r="K42" i="6" s="1"/>
  <c r="AJ14" i="6"/>
  <c r="K39" i="6" s="1"/>
  <c r="AW26" i="4" l="1"/>
  <c r="AW25" i="4"/>
  <c r="AW24" i="4"/>
  <c r="AW23" i="4"/>
  <c r="M46" i="4" l="1"/>
  <c r="M24" i="4"/>
  <c r="M7" i="4"/>
  <c r="M100" i="4"/>
  <c r="M83" i="4"/>
  <c r="M51" i="4"/>
  <c r="M69" i="4"/>
  <c r="M29" i="4"/>
  <c r="M98" i="4"/>
  <c r="M88" i="4"/>
  <c r="M47" i="4"/>
  <c r="M9" i="4"/>
  <c r="M4" i="4"/>
  <c r="M6" i="4"/>
  <c r="M58" i="4"/>
  <c r="M22" i="4"/>
  <c r="M32" i="4"/>
  <c r="M27" i="4"/>
  <c r="M28" i="4"/>
  <c r="M82" i="4"/>
  <c r="M33" i="4"/>
  <c r="M62" i="4"/>
  <c r="M96" i="4"/>
  <c r="M52" i="4"/>
  <c r="M31" i="4"/>
  <c r="M15" i="4"/>
  <c r="M67" i="4"/>
  <c r="M34" i="4"/>
  <c r="M45" i="4"/>
  <c r="M38" i="4"/>
  <c r="M79" i="4"/>
  <c r="M81" i="4"/>
  <c r="M75" i="4"/>
  <c r="M72" i="4"/>
  <c r="M5" i="4"/>
  <c r="M76" i="4"/>
  <c r="M80" i="4"/>
  <c r="M94" i="4"/>
  <c r="M48" i="4"/>
  <c r="M13" i="4"/>
  <c r="M41" i="4"/>
  <c r="M59" i="4"/>
  <c r="M60" i="4"/>
  <c r="M85" i="4"/>
  <c r="M50" i="4"/>
  <c r="M65" i="4"/>
  <c r="M93" i="4"/>
  <c r="M90" i="4"/>
  <c r="M97" i="4"/>
  <c r="M66" i="4"/>
  <c r="M43" i="4"/>
  <c r="M30" i="4"/>
  <c r="M49" i="4"/>
  <c r="A67" i="1" l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J35" i="6"/>
  <c r="K50" i="6" s="1"/>
  <c r="AB35" i="6"/>
  <c r="K34" i="6" s="1"/>
  <c r="T35" i="6"/>
  <c r="K18" i="6" s="1"/>
  <c r="AJ34" i="6"/>
  <c r="K49" i="6" s="1"/>
  <c r="AB34" i="6"/>
  <c r="K33" i="6" s="1"/>
  <c r="T34" i="6"/>
  <c r="K17" i="6" s="1"/>
  <c r="AJ33" i="6"/>
  <c r="K48" i="6" s="1"/>
  <c r="AB33" i="6"/>
  <c r="K32" i="6" s="1"/>
  <c r="T33" i="6"/>
  <c r="K16" i="6" s="1"/>
  <c r="AJ32" i="6"/>
  <c r="K47" i="6" s="1"/>
  <c r="AB32" i="6"/>
  <c r="K31" i="6" s="1"/>
  <c r="T32" i="6"/>
  <c r="K15" i="6" s="1"/>
  <c r="AR8" i="6"/>
  <c r="K54" i="6" s="1"/>
  <c r="AJ8" i="6"/>
  <c r="K38" i="6" s="1"/>
  <c r="AB8" i="6"/>
  <c r="K22" i="6" s="1"/>
  <c r="T8" i="6"/>
  <c r="K6" i="6" s="1"/>
  <c r="AR7" i="6"/>
  <c r="K53" i="6" s="1"/>
  <c r="AJ7" i="6"/>
  <c r="K37" i="6" s="1"/>
  <c r="AB7" i="6"/>
  <c r="K21" i="6" s="1"/>
  <c r="T7" i="6"/>
  <c r="K5" i="6" s="1"/>
  <c r="AR6" i="6"/>
  <c r="K52" i="6" s="1"/>
  <c r="AJ6" i="6"/>
  <c r="K36" i="6" s="1"/>
  <c r="AB6" i="6"/>
  <c r="K20" i="6" s="1"/>
  <c r="T6" i="6"/>
  <c r="K4" i="6" s="1"/>
  <c r="AR5" i="6"/>
  <c r="K51" i="6" s="1"/>
  <c r="AJ5" i="6"/>
  <c r="K35" i="6" s="1"/>
  <c r="AB5" i="6"/>
  <c r="K19" i="6" s="1"/>
  <c r="B31" i="1" l="1"/>
  <c r="C31" i="1" s="1"/>
  <c r="B32" i="1"/>
  <c r="C32" i="1" s="1"/>
  <c r="B56" i="1"/>
  <c r="C56" i="1" s="1"/>
  <c r="B21" i="1"/>
  <c r="C21" i="1" s="1"/>
  <c r="B49" i="1"/>
  <c r="C49" i="1" s="1"/>
  <c r="B63" i="1"/>
  <c r="C63" i="1" s="1"/>
  <c r="B48" i="1"/>
  <c r="C48" i="1" s="1"/>
  <c r="B37" i="1"/>
  <c r="C37" i="1" s="1"/>
  <c r="B10" i="1"/>
  <c r="C10" i="1" s="1"/>
  <c r="B26" i="1"/>
  <c r="C26" i="1" s="1"/>
  <c r="B42" i="1"/>
  <c r="C42" i="1" s="1"/>
  <c r="B58" i="1"/>
  <c r="C58" i="1" s="1"/>
  <c r="B11" i="1"/>
  <c r="C11" i="1" s="1"/>
  <c r="B27" i="1"/>
  <c r="C27" i="1" s="1"/>
  <c r="B47" i="1"/>
  <c r="C47" i="1" s="1"/>
  <c r="B14" i="1"/>
  <c r="C14" i="1" s="1"/>
  <c r="B30" i="1"/>
  <c r="C30" i="1" s="1"/>
  <c r="B46" i="1"/>
  <c r="C46" i="1" s="1"/>
  <c r="B62" i="1"/>
  <c r="C62" i="1" s="1"/>
  <c r="B15" i="1"/>
  <c r="C15" i="1" s="1"/>
  <c r="B35" i="1"/>
  <c r="C35" i="1" s="1"/>
  <c r="B51" i="1"/>
  <c r="C51" i="1" s="1"/>
  <c r="B20" i="1"/>
  <c r="C20" i="1" s="1"/>
  <c r="B44" i="1"/>
  <c r="C44" i="1" s="1"/>
  <c r="B9" i="1"/>
  <c r="C9" i="1" s="1"/>
  <c r="B33" i="1"/>
  <c r="C33" i="1" s="1"/>
  <c r="B61" i="1"/>
  <c r="C61" i="1" s="1"/>
  <c r="B28" i="1"/>
  <c r="C28" i="1" s="1"/>
  <c r="B13" i="1"/>
  <c r="C13" i="1" s="1"/>
  <c r="B57" i="1"/>
  <c r="C57" i="1" s="1"/>
  <c r="B18" i="1"/>
  <c r="C18" i="1" s="1"/>
  <c r="B50" i="1"/>
  <c r="C50" i="1" s="1"/>
  <c r="B66" i="1"/>
  <c r="C66" i="1" s="1"/>
  <c r="B19" i="1"/>
  <c r="C19" i="1" s="1"/>
  <c r="B55" i="1"/>
  <c r="C55" i="1" s="1"/>
  <c r="B24" i="1"/>
  <c r="C24" i="1" s="1"/>
  <c r="B17" i="1"/>
  <c r="C17" i="1" s="1"/>
  <c r="B59" i="1"/>
  <c r="C59" i="1" s="1"/>
  <c r="B40" i="1"/>
  <c r="C40" i="1" s="1"/>
  <c r="B65" i="1"/>
  <c r="C65" i="1" s="1"/>
  <c r="B22" i="1"/>
  <c r="C22" i="1" s="1"/>
  <c r="B38" i="1"/>
  <c r="C38" i="1" s="1"/>
  <c r="B7" i="1"/>
  <c r="C7" i="1" s="1"/>
  <c r="B23" i="1"/>
  <c r="C23" i="1" s="1"/>
  <c r="B12" i="1"/>
  <c r="C12" i="1" s="1"/>
  <c r="B36" i="1"/>
  <c r="C36" i="1" s="1"/>
  <c r="B64" i="1"/>
  <c r="C64" i="1" s="1"/>
  <c r="B29" i="1"/>
  <c r="C29" i="1" s="1"/>
  <c r="B53" i="1"/>
  <c r="C53" i="1" s="1"/>
  <c r="B16" i="1"/>
  <c r="C16" i="1" s="1"/>
  <c r="B60" i="1"/>
  <c r="C60" i="1" s="1"/>
  <c r="B45" i="1"/>
  <c r="C45" i="1" s="1"/>
  <c r="B34" i="1"/>
  <c r="C34" i="1" s="1"/>
  <c r="B39" i="1"/>
  <c r="C39" i="1" s="1"/>
  <c r="B52" i="1"/>
  <c r="C52" i="1" s="1"/>
  <c r="B41" i="1"/>
  <c r="C41" i="1" s="1"/>
  <c r="B25" i="1"/>
  <c r="C25" i="1" s="1"/>
  <c r="B8" i="1"/>
  <c r="C8" i="1" s="1"/>
  <c r="B54" i="1"/>
  <c r="C54" i="1" s="1"/>
  <c r="B43" i="1"/>
  <c r="C43" i="1" s="1"/>
  <c r="P60" i="4"/>
  <c r="P61" i="4"/>
  <c r="P62" i="4"/>
  <c r="P59" i="4"/>
  <c r="P56" i="4"/>
  <c r="P57" i="4"/>
  <c r="P58" i="4"/>
  <c r="P55" i="4"/>
  <c r="P52" i="4"/>
  <c r="P53" i="4"/>
  <c r="P54" i="4"/>
  <c r="P51" i="4"/>
  <c r="AO33" i="4" l="1"/>
  <c r="O48" i="4" s="1"/>
  <c r="AO34" i="4"/>
  <c r="O49" i="4" s="1"/>
  <c r="AO35" i="4"/>
  <c r="O50" i="4" s="1"/>
  <c r="AO32" i="4"/>
  <c r="O47" i="4" s="1"/>
  <c r="O44" i="4"/>
  <c r="O45" i="4"/>
  <c r="O46" i="4"/>
  <c r="O43" i="4"/>
  <c r="O60" i="4"/>
  <c r="O61" i="4"/>
  <c r="O62" i="4"/>
  <c r="O59" i="4"/>
  <c r="O56" i="4"/>
  <c r="O57" i="4"/>
  <c r="O58" i="4"/>
  <c r="O55" i="4"/>
  <c r="AW6" i="4"/>
  <c r="AW7" i="4"/>
  <c r="AW8" i="4"/>
  <c r="AW5" i="4"/>
  <c r="O51" i="4" s="1"/>
  <c r="O40" i="4"/>
  <c r="O41" i="4"/>
  <c r="O42" i="4"/>
  <c r="O39" i="4"/>
  <c r="AO6" i="4"/>
  <c r="O36" i="4" s="1"/>
  <c r="AO7" i="4"/>
  <c r="O37" i="4" s="1"/>
  <c r="AO8" i="4"/>
  <c r="O38" i="4" s="1"/>
  <c r="AO5" i="4"/>
  <c r="O35" i="4" s="1"/>
  <c r="AG33" i="4"/>
  <c r="O32" i="4" s="1"/>
  <c r="AG34" i="4"/>
  <c r="O33" i="4" s="1"/>
  <c r="AG35" i="4"/>
  <c r="O34" i="4" s="1"/>
  <c r="AG32" i="4"/>
  <c r="O31" i="4" s="1"/>
  <c r="O29" i="4"/>
  <c r="O30" i="4"/>
  <c r="O27" i="4"/>
  <c r="O24" i="4"/>
  <c r="O25" i="4"/>
  <c r="O26" i="4"/>
  <c r="O23" i="4"/>
  <c r="AG6" i="4"/>
  <c r="O20" i="4" s="1"/>
  <c r="AG7" i="4"/>
  <c r="O21" i="4" s="1"/>
  <c r="AG8" i="4"/>
  <c r="O22" i="4" s="1"/>
  <c r="O19" i="4"/>
  <c r="P18" i="4"/>
  <c r="P48" i="4"/>
  <c r="P49" i="4"/>
  <c r="P50" i="4"/>
  <c r="P47" i="4"/>
  <c r="P44" i="4"/>
  <c r="P45" i="4"/>
  <c r="P46" i="4"/>
  <c r="P43" i="4"/>
  <c r="P40" i="4"/>
  <c r="P41" i="4"/>
  <c r="P42" i="4"/>
  <c r="P39" i="4"/>
  <c r="P36" i="4"/>
  <c r="P37" i="4"/>
  <c r="P38" i="4"/>
  <c r="P35" i="4"/>
  <c r="P32" i="4"/>
  <c r="P33" i="4"/>
  <c r="P34" i="4"/>
  <c r="P31" i="4"/>
  <c r="O28" i="4"/>
  <c r="P28" i="4"/>
  <c r="P29" i="4"/>
  <c r="P30" i="4"/>
  <c r="P27" i="4"/>
  <c r="P24" i="4"/>
  <c r="P25" i="4"/>
  <c r="P26" i="4"/>
  <c r="P23" i="4"/>
  <c r="P20" i="4"/>
  <c r="P21" i="4"/>
  <c r="P22" i="4"/>
  <c r="P19" i="4"/>
  <c r="AL1" i="4" l="1"/>
  <c r="O54" i="4"/>
  <c r="O53" i="4"/>
  <c r="O52" i="4"/>
  <c r="P16" i="4"/>
  <c r="P17" i="4"/>
  <c r="X33" i="4"/>
  <c r="O16" i="4" s="1"/>
  <c r="X34" i="4"/>
  <c r="O17" i="4" s="1"/>
  <c r="X35" i="4"/>
  <c r="O18" i="4" s="1"/>
  <c r="X32" i="4"/>
  <c r="O15" i="4" s="1"/>
  <c r="O12" i="4"/>
  <c r="O13" i="4"/>
  <c r="O14" i="4"/>
  <c r="O11" i="4"/>
  <c r="O8" i="4"/>
  <c r="O9" i="4"/>
  <c r="O10" i="4"/>
  <c r="X6" i="4"/>
  <c r="O4" i="4" s="1"/>
  <c r="X7" i="4"/>
  <c r="O5" i="4" s="1"/>
  <c r="X8" i="4"/>
  <c r="O6" i="4" s="1"/>
  <c r="X5" i="4"/>
  <c r="O3" i="4" s="1"/>
  <c r="P15" i="4"/>
  <c r="P12" i="4"/>
  <c r="P13" i="4"/>
  <c r="P14" i="4"/>
  <c r="P11" i="4"/>
  <c r="P9" i="4"/>
  <c r="P10" i="4"/>
  <c r="P8" i="4"/>
  <c r="P7" i="4"/>
  <c r="P4" i="4"/>
  <c r="P5" i="4"/>
  <c r="P6" i="4"/>
  <c r="P3" i="4"/>
  <c r="M70" i="4"/>
  <c r="M57" i="4"/>
  <c r="M92" i="4"/>
  <c r="M19" i="4"/>
  <c r="M63" i="4"/>
  <c r="M25" i="4"/>
  <c r="M42" i="4"/>
  <c r="M89" i="4"/>
  <c r="M102" i="4"/>
  <c r="M2" i="4"/>
  <c r="M35" i="4"/>
  <c r="M20" i="4"/>
  <c r="M74" i="4"/>
  <c r="M3" i="4"/>
  <c r="M40" i="4"/>
  <c r="M101" i="4"/>
  <c r="M26" i="4"/>
  <c r="M71" i="4"/>
  <c r="M86" i="4"/>
  <c r="M55" i="4"/>
  <c r="M91" i="4"/>
  <c r="M77" i="4"/>
  <c r="M78" i="4"/>
  <c r="M39" i="4"/>
  <c r="M23" i="4"/>
  <c r="M37" i="4"/>
  <c r="M16" i="4"/>
  <c r="AK1" i="4" l="1"/>
  <c r="BA40" i="4" s="1"/>
  <c r="B74" i="1"/>
  <c r="C74" i="1" s="1"/>
  <c r="B78" i="1"/>
  <c r="C78" i="1" s="1"/>
  <c r="B90" i="1"/>
  <c r="C90" i="1" s="1"/>
  <c r="B98" i="1"/>
  <c r="C98" i="1" s="1"/>
  <c r="B106" i="1"/>
  <c r="C106" i="1" s="1"/>
  <c r="B71" i="1"/>
  <c r="C71" i="1" s="1"/>
  <c r="B79" i="1"/>
  <c r="C79" i="1" s="1"/>
  <c r="B87" i="1"/>
  <c r="C87" i="1" s="1"/>
  <c r="B95" i="1"/>
  <c r="C95" i="1" s="1"/>
  <c r="B103" i="1"/>
  <c r="C103" i="1" s="1"/>
  <c r="B70" i="1"/>
  <c r="C70" i="1" s="1"/>
  <c r="B82" i="1"/>
  <c r="C82" i="1" s="1"/>
  <c r="B86" i="1"/>
  <c r="C86" i="1" s="1"/>
  <c r="B94" i="1"/>
  <c r="C94" i="1" s="1"/>
  <c r="B102" i="1"/>
  <c r="C102" i="1" s="1"/>
  <c r="B67" i="1"/>
  <c r="C67" i="1" s="1"/>
  <c r="B75" i="1"/>
  <c r="C75" i="1" s="1"/>
  <c r="B83" i="1"/>
  <c r="C83" i="1" s="1"/>
  <c r="B91" i="1"/>
  <c r="C91" i="1" s="1"/>
  <c r="B99" i="1"/>
  <c r="C99" i="1" s="1"/>
  <c r="B93" i="1"/>
  <c r="C93" i="1" s="1"/>
  <c r="B92" i="1"/>
  <c r="C92" i="1" s="1"/>
  <c r="B76" i="1"/>
  <c r="C76" i="1" s="1"/>
  <c r="B97" i="1"/>
  <c r="C97" i="1" s="1"/>
  <c r="B77" i="1"/>
  <c r="C77" i="1" s="1"/>
  <c r="B100" i="1"/>
  <c r="C100" i="1" s="1"/>
  <c r="B68" i="1"/>
  <c r="C68" i="1" s="1"/>
  <c r="B81" i="1"/>
  <c r="C81" i="1" s="1"/>
  <c r="B101" i="1"/>
  <c r="C101" i="1" s="1"/>
  <c r="B69" i="1"/>
  <c r="C69" i="1" s="1"/>
  <c r="B96" i="1"/>
  <c r="C96" i="1" s="1"/>
  <c r="B105" i="1"/>
  <c r="C105" i="1" s="1"/>
  <c r="B73" i="1"/>
  <c r="C73" i="1" s="1"/>
  <c r="B85" i="1"/>
  <c r="C85" i="1" s="1"/>
  <c r="B104" i="1"/>
  <c r="C104" i="1" s="1"/>
  <c r="B88" i="1"/>
  <c r="C88" i="1" s="1"/>
  <c r="B72" i="1"/>
  <c r="C72" i="1" s="1"/>
  <c r="B89" i="1"/>
  <c r="C89" i="1" s="1"/>
  <c r="B84" i="1"/>
  <c r="C84" i="1" s="1"/>
  <c r="B80" i="1"/>
  <c r="C80" i="1" s="1"/>
  <c r="AK40" i="4" l="1"/>
  <c r="T40" i="4"/>
  <c r="AI1" i="4" s="1"/>
  <c r="M10" i="4"/>
  <c r="M18" i="4"/>
  <c r="M36" i="4"/>
  <c r="M14" i="4"/>
  <c r="M95" i="4"/>
  <c r="M17" i="4"/>
  <c r="M68" i="4"/>
  <c r="M56" i="4"/>
  <c r="M64" i="4"/>
  <c r="M54" i="4"/>
  <c r="M12" i="4"/>
  <c r="M21" i="4"/>
  <c r="M53" i="4"/>
  <c r="M87" i="4"/>
  <c r="M99" i="4"/>
  <c r="M61" i="4"/>
  <c r="M84" i="4"/>
  <c r="M73" i="4"/>
  <c r="M8" i="4"/>
  <c r="M11" i="4"/>
  <c r="M44" i="4"/>
  <c r="O93" i="4"/>
  <c r="O92" i="4"/>
</calcChain>
</file>

<file path=xl/sharedStrings.xml><?xml version="1.0" encoding="utf-8"?>
<sst xmlns="http://schemas.openxmlformats.org/spreadsheetml/2006/main" count="898" uniqueCount="184">
  <si>
    <t>Vorname</t>
  </si>
  <si>
    <t>Name</t>
  </si>
  <si>
    <t>Nr.:</t>
  </si>
  <si>
    <t>Alter</t>
  </si>
  <si>
    <t>Teilnehmer:</t>
  </si>
  <si>
    <t>1.Runde</t>
  </si>
  <si>
    <t>2.Runde</t>
  </si>
  <si>
    <t>3.Runde</t>
  </si>
  <si>
    <t>4.Runde</t>
  </si>
  <si>
    <t>5.Runde</t>
  </si>
  <si>
    <t>Punkte</t>
  </si>
  <si>
    <t>Platzierung</t>
  </si>
  <si>
    <t>Tisch 3 Runde 1</t>
  </si>
  <si>
    <t>Tisch 4 Runde 1</t>
  </si>
  <si>
    <t>Tisch 5 Runde 1</t>
  </si>
  <si>
    <t>Tisch 6 Runde 1</t>
  </si>
  <si>
    <t>Tisch 7 Runde 1</t>
  </si>
  <si>
    <t>Tisch 8 Runde 1</t>
  </si>
  <si>
    <t>Tisch 12 Runde 1</t>
  </si>
  <si>
    <t>Tisch 11 Runde 1</t>
  </si>
  <si>
    <t>Tisch 10 Runde 1</t>
  </si>
  <si>
    <t>Tisch 9 Runde 1</t>
  </si>
  <si>
    <t>Tisch 13 Runde 1</t>
  </si>
  <si>
    <t>Tisch 14 Runde 1</t>
  </si>
  <si>
    <t>Tisch 15 Runde 1</t>
  </si>
  <si>
    <t>Tisch 3 Runde 2</t>
  </si>
  <si>
    <t>Tisch 4 Runde 2</t>
  </si>
  <si>
    <t>Tisch 5 Runde 2</t>
  </si>
  <si>
    <t>Tisch 6 Runde 2</t>
  </si>
  <si>
    <t>Tisch 7 Runde 2</t>
  </si>
  <si>
    <t>Tisch 8 Runde 2</t>
  </si>
  <si>
    <t>Tisch 9 Runde 2</t>
  </si>
  <si>
    <t>Tisch 10 Runde 2</t>
  </si>
  <si>
    <t>Tisch 11 Runde 2</t>
  </si>
  <si>
    <t>Tisch 12 Runde 2</t>
  </si>
  <si>
    <t>Tisch 13 Runde 2</t>
  </si>
  <si>
    <t>Tisch 14 Runde 2</t>
  </si>
  <si>
    <t>6.Runde</t>
  </si>
  <si>
    <t>E-Mail Adresse</t>
  </si>
  <si>
    <t>In der Teilnehmerlisten werden ggf. 3 Pseudo-Namen eingetragen</t>
  </si>
  <si>
    <t>Die Teilnehmerzahl in der Ersten Runde sollte immer durch 4 teilbar sein. Anwendung nur für max 100 Spieler.</t>
  </si>
  <si>
    <t>Tisch 3 Runde 3</t>
  </si>
  <si>
    <t>Tisch 4 Runde 3</t>
  </si>
  <si>
    <t>Tisch 8 Runde 3</t>
  </si>
  <si>
    <t>Tisch 7 Runde 3</t>
  </si>
  <si>
    <t>Tisch 6 Runde 3</t>
  </si>
  <si>
    <t>Tisch 5 Runde 3</t>
  </si>
  <si>
    <t>Tisch 9 Runde 3</t>
  </si>
  <si>
    <t>Tisch 10 Runde 3</t>
  </si>
  <si>
    <t>Tisch 11 Runde 3</t>
  </si>
  <si>
    <t>Tisch 12 Runde 3</t>
  </si>
  <si>
    <t>Tisch 13 Runde 3</t>
  </si>
  <si>
    <t>Tisch 14 Runde 3</t>
  </si>
  <si>
    <t>Tisch 15 Runde 3</t>
  </si>
  <si>
    <t>Tisch 3 Runde 4</t>
  </si>
  <si>
    <t>Tisch 4 Runde 4</t>
  </si>
  <si>
    <t>Tisch 8 Runde 4</t>
  </si>
  <si>
    <t>Tisch 7 Runde 4</t>
  </si>
  <si>
    <t>Tisch 6 Runde 4</t>
  </si>
  <si>
    <t>Tisch 5 Runde 4</t>
  </si>
  <si>
    <t>Tisch 12 Runde 4</t>
  </si>
  <si>
    <t>Tisch 11 Runde 4</t>
  </si>
  <si>
    <t>Tisch 9 Runde 4</t>
  </si>
  <si>
    <t>Tisch 10 Runde 4</t>
  </si>
  <si>
    <t>Tisch 13 Runde 4</t>
  </si>
  <si>
    <t>Tisch 14 Runde 4</t>
  </si>
  <si>
    <t>Tisch 15 Runde 4</t>
  </si>
  <si>
    <t>Tisch 16 Runde 1</t>
  </si>
  <si>
    <t>Tisch 17 Runde 1</t>
  </si>
  <si>
    <t>Tisch 18 Runde 1</t>
  </si>
  <si>
    <t>Tisch 19 Runde 1</t>
  </si>
  <si>
    <t>Tisch 20 Runde 1</t>
  </si>
  <si>
    <t>Tisch 21 Runde 1</t>
  </si>
  <si>
    <t>Tisch 22 Runde 1</t>
  </si>
  <si>
    <t>Tisch 23 Runde 1</t>
  </si>
  <si>
    <t>Tisch 24 Runde 1</t>
  </si>
  <si>
    <t>Tisch 25 Runde 1</t>
  </si>
  <si>
    <t xml:space="preserve">Bitte mindestens 4 Teilnehmer eintragen. </t>
  </si>
  <si>
    <t xml:space="preserve">Bitte mindestens 8 Teilnehmer eintragen. </t>
  </si>
  <si>
    <t>Bitte mindestens 12 Teilnehmer eintragen.</t>
  </si>
  <si>
    <t xml:space="preserve">Bitte mindestens 16 Teilnehmer eintragen. </t>
  </si>
  <si>
    <t>Bitte mindestens 20 Teilnehmer eintragen.</t>
  </si>
  <si>
    <t xml:space="preserve">Bitte mindestens 24 Teilnehmer eintragen. </t>
  </si>
  <si>
    <t xml:space="preserve">Bitte mindestens 28 Teilnehmer eintragen. </t>
  </si>
  <si>
    <t>Bitte mindestens 32 Teilnehmer eintragen.</t>
  </si>
  <si>
    <t>Bitte mindestens 36 Teilnehmer eintragen.</t>
  </si>
  <si>
    <t xml:space="preserve">Bitte mindestens 40 Teilnehmer eintragen. </t>
  </si>
  <si>
    <t>Bitte mindestens 44 Teilnehmer eintragen</t>
  </si>
  <si>
    <t>Bitte mindestens 48 Teilnehmer eintragen</t>
  </si>
  <si>
    <t>Bitte mindestens 52 Teilnehmer eintragen</t>
  </si>
  <si>
    <t>Bitte mindestens 56 Teilnehmer eintragen</t>
  </si>
  <si>
    <t>Bitte mindestens 60 Teilnehmer eintragen</t>
  </si>
  <si>
    <t>Bitte mindestens 64 Teilnehmer eintragen</t>
  </si>
  <si>
    <t>Bitte mindestens 68 Teilnehmer eintragen</t>
  </si>
  <si>
    <t>Bitte mindestens 72 Teilnehmer eintragen</t>
  </si>
  <si>
    <t>Bitte mindestens 76 Teilnehmer eintragen</t>
  </si>
  <si>
    <t>Bitte mindestens 80 Teilnehmer eintragen</t>
  </si>
  <si>
    <t>Bitte mindestens 84 Teilnehmer eintragen</t>
  </si>
  <si>
    <t>Bitte mindestens 88Teilnehmer eintragen</t>
  </si>
  <si>
    <t>Bitte mindestens 92 Teilnehmer eintragen</t>
  </si>
  <si>
    <t>Bitte mindestens 96 Teilnehmer eintragen</t>
  </si>
  <si>
    <t>Bitte mindestens 100 Teilnehmer eintragen</t>
  </si>
  <si>
    <t>Info: Vornamen müssen pro Spieler immer eingetragen werden !!!!</t>
  </si>
  <si>
    <t>Rundenkorrektur</t>
  </si>
  <si>
    <t>Teilnehmerzahl:</t>
  </si>
  <si>
    <t>Es wurden nicht für jeden Spieler Punkte in dieser Runde eingetragen !!!</t>
  </si>
  <si>
    <t>Es wurden Punkte eingetragen für die kein Spieler zugeordnet ist !!!</t>
  </si>
  <si>
    <t>2.Runde starten &gt;</t>
  </si>
  <si>
    <t>1.Runde starten &gt;</t>
  </si>
  <si>
    <t>3.Runde starten &gt;</t>
  </si>
  <si>
    <t>Finale</t>
  </si>
  <si>
    <t>Kinderfinale Alter ab:</t>
  </si>
  <si>
    <t>Test1</t>
  </si>
  <si>
    <t>Test3</t>
  </si>
  <si>
    <t>Test5</t>
  </si>
  <si>
    <t>Test7</t>
  </si>
  <si>
    <t>Test9</t>
  </si>
  <si>
    <t>Test14</t>
  </si>
  <si>
    <t>Test15</t>
  </si>
  <si>
    <t>Test16</t>
  </si>
  <si>
    <t>Test17</t>
  </si>
  <si>
    <t>Test19</t>
  </si>
  <si>
    <t>Test20</t>
  </si>
  <si>
    <t>Test22</t>
  </si>
  <si>
    <t>Test24</t>
  </si>
  <si>
    <t>Test27</t>
  </si>
  <si>
    <t>Test28</t>
  </si>
  <si>
    <t>Test30</t>
  </si>
  <si>
    <t>Test31</t>
  </si>
  <si>
    <t>Test34</t>
  </si>
  <si>
    <t>Test35</t>
  </si>
  <si>
    <t>Test36</t>
  </si>
  <si>
    <t>Test37</t>
  </si>
  <si>
    <t>Test38</t>
  </si>
  <si>
    <t>Test39</t>
  </si>
  <si>
    <t>Test43</t>
  </si>
  <si>
    <t>Test45</t>
  </si>
  <si>
    <t>Test47</t>
  </si>
  <si>
    <t>Test48</t>
  </si>
  <si>
    <t>Test49</t>
  </si>
  <si>
    <t>Test53</t>
  </si>
  <si>
    <t>Test54</t>
  </si>
  <si>
    <t>Test57</t>
  </si>
  <si>
    <t>Test58</t>
  </si>
  <si>
    <t>Test60</t>
  </si>
  <si>
    <t>1</t>
  </si>
  <si>
    <t>3</t>
  </si>
  <si>
    <t>5</t>
  </si>
  <si>
    <t>7</t>
  </si>
  <si>
    <t>9</t>
  </si>
  <si>
    <t>14</t>
  </si>
  <si>
    <t>15</t>
  </si>
  <si>
    <t>16</t>
  </si>
  <si>
    <t>17</t>
  </si>
  <si>
    <t>19</t>
  </si>
  <si>
    <t>20</t>
  </si>
  <si>
    <t>22</t>
  </si>
  <si>
    <t>24</t>
  </si>
  <si>
    <t>27</t>
  </si>
  <si>
    <t>28</t>
  </si>
  <si>
    <t>Test62</t>
  </si>
  <si>
    <t>Test67</t>
  </si>
  <si>
    <t>Test68</t>
  </si>
  <si>
    <t>30</t>
  </si>
  <si>
    <t>31</t>
  </si>
  <si>
    <t>34</t>
  </si>
  <si>
    <t>35</t>
  </si>
  <si>
    <t>36</t>
  </si>
  <si>
    <t>37</t>
  </si>
  <si>
    <t>38</t>
  </si>
  <si>
    <t>39</t>
  </si>
  <si>
    <t>43</t>
  </si>
  <si>
    <t>45</t>
  </si>
  <si>
    <t>47</t>
  </si>
  <si>
    <t>48</t>
  </si>
  <si>
    <t>49</t>
  </si>
  <si>
    <t>53</t>
  </si>
  <si>
    <t>54</t>
  </si>
  <si>
    <t>57</t>
  </si>
  <si>
    <t>58</t>
  </si>
  <si>
    <t>60</t>
  </si>
  <si>
    <t>62</t>
  </si>
  <si>
    <t>67</t>
  </si>
  <si>
    <t>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</si>
</sst>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Verdana"/>
    </font>
    <font>
      <b/>
      <sz val="12"/>
      <name val="Verdana"/>
      <family val="2"/>
    </font>
    <font>
      <b/>
      <sz val="12"/>
      <color indexed="22"/>
      <name val="Verdana"/>
      <family val="2"/>
    </font>
    <font>
      <sz val="10"/>
      <color indexed="2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22"/>
      <name val="Verdana"/>
      <family val="2"/>
    </font>
    <font>
      <sz val="10"/>
      <color theme="0"/>
      <name val="Verdana"/>
      <family val="2"/>
    </font>
    <font>
      <sz val="22"/>
      <color theme="0"/>
      <name val="Verdana"/>
      <family val="2"/>
    </font>
    <font>
      <sz val="12"/>
      <color theme="0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theme="0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sz val="18"/>
      <color theme="0"/>
      <name val="Verdana"/>
      <family val="2"/>
    </font>
    <font>
      <b/>
      <sz val="16"/>
      <name val="Verdana"/>
      <family val="2"/>
    </font>
    <font>
      <b/>
      <sz val="12"/>
      <color rgb="FFFFFF00"/>
      <name val="Verdana"/>
      <family val="2"/>
    </font>
    <font>
      <b/>
      <sz val="14"/>
      <color rgb="FFFFFF00"/>
      <name val="Verdana"/>
      <family val="2"/>
    </font>
    <font>
      <b/>
      <sz val="16"/>
      <color rgb="FFFFFF00"/>
      <name val="Verdana"/>
      <family val="2"/>
    </font>
    <font>
      <sz val="10"/>
      <color rgb="FFFFFF00"/>
      <name val="Verdana"/>
      <family val="2"/>
    </font>
    <font>
      <sz val="14"/>
      <name val="Verdana"/>
      <family val="2"/>
    </font>
    <font>
      <b/>
      <sz val="18"/>
      <color rgb="FFFFFF00"/>
      <name val="Verdana"/>
      <family val="2"/>
    </font>
    <font>
      <sz val="10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5" fillId="0" borderId="1" xfId="0" applyNumberFormat="1" applyFont="1" applyBorder="1" applyProtection="1"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4" fillId="0" borderId="1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0" xfId="0" applyFont="1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49" fontId="4" fillId="0" borderId="1" xfId="0" applyNumberFormat="1" applyFont="1" applyBorder="1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0" fontId="5" fillId="0" borderId="0" xfId="0" applyFont="1" applyProtection="1"/>
    <xf numFmtId="49" fontId="0" fillId="0" borderId="1" xfId="0" applyNumberFormat="1" applyBorder="1" applyProtection="1"/>
    <xf numFmtId="0" fontId="0" fillId="0" borderId="1" xfId="0" applyBorder="1" applyProtection="1"/>
    <xf numFmtId="0" fontId="6" fillId="0" borderId="1" xfId="0" applyFont="1" applyBorder="1" applyProtection="1"/>
    <xf numFmtId="0" fontId="6" fillId="0" borderId="1" xfId="0" applyFont="1" applyBorder="1" applyAlignment="1" applyProtection="1">
      <alignment horizontal="center"/>
    </xf>
    <xf numFmtId="49" fontId="5" fillId="0" borderId="1" xfId="0" applyNumberFormat="1" applyFont="1" applyBorder="1" applyProtection="1"/>
    <xf numFmtId="0" fontId="5" fillId="0" borderId="1" xfId="0" applyFont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0" fillId="0" borderId="4" xfId="0" applyNumberFormat="1" applyBorder="1" applyProtection="1"/>
    <xf numFmtId="0" fontId="6" fillId="0" borderId="4" xfId="0" applyFont="1" applyBorder="1" applyProtection="1"/>
    <xf numFmtId="0" fontId="6" fillId="0" borderId="4" xfId="0" applyFont="1" applyBorder="1" applyAlignment="1" applyProtection="1">
      <alignment horizontal="center"/>
    </xf>
    <xf numFmtId="0" fontId="5" fillId="0" borderId="1" xfId="0" applyFont="1" applyBorder="1" applyProtection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/>
    <xf numFmtId="0" fontId="0" fillId="0" borderId="2" xfId="0" applyBorder="1" applyProtection="1"/>
    <xf numFmtId="0" fontId="0" fillId="0" borderId="1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/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8" fillId="0" borderId="0" xfId="0" applyFont="1" applyAlignment="1">
      <alignment horizontal="center"/>
    </xf>
    <xf numFmtId="0" fontId="11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8" fillId="0" borderId="0" xfId="0" applyFont="1" applyProtection="1"/>
    <xf numFmtId="0" fontId="12" fillId="0" borderId="0" xfId="0" applyFont="1" applyProtection="1"/>
    <xf numFmtId="0" fontId="13" fillId="0" borderId="0" xfId="0" applyFont="1" applyAlignment="1">
      <alignment horizontal="center"/>
    </xf>
    <xf numFmtId="0" fontId="14" fillId="0" borderId="0" xfId="0" applyFont="1"/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/>
    <xf numFmtId="0" fontId="8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  <protection locked="0"/>
    </xf>
    <xf numFmtId="0" fontId="8" fillId="2" borderId="0" xfId="0" applyFont="1" applyFill="1"/>
    <xf numFmtId="0" fontId="15" fillId="2" borderId="0" xfId="0" applyFont="1" applyFill="1" applyBorder="1" applyAlignment="1">
      <alignment vertical="center"/>
    </xf>
    <xf numFmtId="0" fontId="5" fillId="2" borderId="0" xfId="0" applyFont="1" applyFill="1"/>
    <xf numFmtId="0" fontId="17" fillId="2" borderId="0" xfId="0" applyFont="1" applyFill="1" applyBorder="1" applyAlignment="1">
      <alignment vertical="center"/>
    </xf>
    <xf numFmtId="1" fontId="15" fillId="2" borderId="0" xfId="0" applyNumberFormat="1" applyFont="1" applyFill="1" applyBorder="1" applyAlignment="1">
      <alignment vertical="center"/>
    </xf>
    <xf numFmtId="1" fontId="6" fillId="0" borderId="1" xfId="0" applyNumberFormat="1" applyFont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1" fontId="0" fillId="0" borderId="5" xfId="0" applyNumberFormat="1" applyBorder="1"/>
    <xf numFmtId="49" fontId="5" fillId="0" borderId="5" xfId="0" applyNumberFormat="1" applyFont="1" applyBorder="1" applyProtection="1">
      <protection locked="0"/>
    </xf>
    <xf numFmtId="0" fontId="0" fillId="0" borderId="5" xfId="0" applyBorder="1" applyProtection="1">
      <protection locked="0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Protection="1"/>
    <xf numFmtId="0" fontId="0" fillId="0" borderId="0" xfId="0" applyAlignment="1">
      <alignment horizontal="center"/>
    </xf>
    <xf numFmtId="0" fontId="23" fillId="0" borderId="0" xfId="0" applyFont="1" applyAlignment="1" applyProtection="1">
      <alignment horizontal="center" wrapText="1"/>
    </xf>
    <xf numFmtId="0" fontId="20" fillId="5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5" fillId="4" borderId="12" xfId="0" applyFont="1" applyFill="1" applyBorder="1" applyAlignment="1" applyProtection="1">
      <alignment vertical="center" wrapText="1"/>
    </xf>
    <xf numFmtId="0" fontId="22" fillId="6" borderId="0" xfId="0" applyFont="1" applyFill="1" applyAlignment="1">
      <alignment horizontal="center" wrapText="1"/>
    </xf>
    <xf numFmtId="0" fontId="22" fillId="5" borderId="0" xfId="0" applyFont="1" applyFill="1" applyAlignment="1" applyProtection="1">
      <alignment horizontal="center" vertical="center" wrapText="1"/>
      <protection locked="0"/>
    </xf>
    <xf numFmtId="0" fontId="20" fillId="5" borderId="0" xfId="0" applyFont="1" applyFill="1" applyAlignment="1" applyProtection="1">
      <alignment horizontal="center" vertical="center" wrapText="1"/>
      <protection locked="0"/>
    </xf>
    <xf numFmtId="1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0" fontId="6" fillId="0" borderId="0" xfId="0" applyFont="1" applyBorder="1" applyProtection="1"/>
    <xf numFmtId="0" fontId="21" fillId="2" borderId="0" xfId="0" applyFont="1" applyFill="1" applyBorder="1" applyAlignment="1" applyProtection="1">
      <alignment vertical="center" wrapText="1"/>
    </xf>
    <xf numFmtId="0" fontId="0" fillId="0" borderId="4" xfId="0" applyBorder="1" applyProtection="1"/>
    <xf numFmtId="0" fontId="0" fillId="0" borderId="4" xfId="0" applyBorder="1" applyAlignment="1" applyProtection="1">
      <alignment horizontal="center"/>
    </xf>
    <xf numFmtId="0" fontId="0" fillId="0" borderId="0" xfId="0" applyAlignment="1">
      <alignment wrapText="1"/>
    </xf>
    <xf numFmtId="0" fontId="19" fillId="7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5" fillId="0" borderId="0" xfId="0" applyFont="1"/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6" fillId="4" borderId="0" xfId="0" applyFont="1" applyFill="1" applyAlignment="1" applyProtection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8" fillId="4" borderId="0" xfId="0" applyFont="1" applyFill="1" applyAlignment="1">
      <alignment horizontal="center" vertical="center"/>
    </xf>
  </cellXfs>
  <cellStyles count="1">
    <cellStyle name="Standard" xfId="0" builtinId="0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</xdr:row>
      <xdr:rowOff>7937</xdr:rowOff>
    </xdr:from>
    <xdr:to>
      <xdr:col>25</xdr:col>
      <xdr:colOff>269875</xdr:colOff>
      <xdr:row>3</xdr:row>
      <xdr:rowOff>642937</xdr:rowOff>
    </xdr:to>
    <xdr:sp macro="[0]!Löschung" textlink="">
      <xdr:nvSpPr>
        <xdr:cNvPr id="2" name="Rechteck 1"/>
        <xdr:cNvSpPr/>
      </xdr:nvSpPr>
      <xdr:spPr>
        <a:xfrm>
          <a:off x="7254875" y="936625"/>
          <a:ext cx="1214438" cy="635000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Daten</a:t>
          </a:r>
          <a:r>
            <a:rPr lang="en-US" sz="1100" baseline="0"/>
            <a:t> des letzten Turnieres </a:t>
          </a:r>
        </a:p>
        <a:p>
          <a:pPr algn="ctr"/>
          <a:r>
            <a:rPr lang="en-US" sz="1100" baseline="0"/>
            <a:t>löschen &gt;</a:t>
          </a:r>
          <a:endParaRPr lang="en-US" sz="1100"/>
        </a:p>
      </xdr:txBody>
    </xdr:sp>
    <xdr:clientData/>
  </xdr:twoCellAnchor>
  <xdr:twoCellAnchor>
    <xdr:from>
      <xdr:col>19</xdr:col>
      <xdr:colOff>23813</xdr:colOff>
      <xdr:row>3</xdr:row>
      <xdr:rowOff>15875</xdr:rowOff>
    </xdr:from>
    <xdr:to>
      <xdr:col>19</xdr:col>
      <xdr:colOff>1055688</xdr:colOff>
      <xdr:row>3</xdr:row>
      <xdr:rowOff>627062</xdr:rowOff>
    </xdr:to>
    <xdr:sp macro="[0]!Runde_1_starten" textlink="">
      <xdr:nvSpPr>
        <xdr:cNvPr id="3" name="Rechteck 2"/>
        <xdr:cNvSpPr/>
      </xdr:nvSpPr>
      <xdr:spPr>
        <a:xfrm>
          <a:off x="6183313" y="944563"/>
          <a:ext cx="1031875" cy="611187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800" b="1">
              <a:solidFill>
                <a:srgbClr val="FFFF00"/>
              </a:solidFill>
            </a:rPr>
            <a:t>1.Runde</a:t>
          </a:r>
          <a:r>
            <a:rPr lang="en-US" sz="1800" b="1" baseline="0">
              <a:solidFill>
                <a:srgbClr val="FFFF00"/>
              </a:solidFill>
            </a:rPr>
            <a:t> starten &gt;</a:t>
          </a:r>
          <a:endParaRPr lang="en-US" sz="1800" b="1">
            <a:solidFill>
              <a:srgbClr val="FFFF00"/>
            </a:solidFill>
          </a:endParaRPr>
        </a:p>
      </xdr:txBody>
    </xdr:sp>
    <xdr:clientData/>
  </xdr:twoCellAnchor>
  <xdr:twoCellAnchor>
    <xdr:from>
      <xdr:col>25</xdr:col>
      <xdr:colOff>468310</xdr:colOff>
      <xdr:row>3</xdr:row>
      <xdr:rowOff>7937</xdr:rowOff>
    </xdr:from>
    <xdr:to>
      <xdr:col>26</xdr:col>
      <xdr:colOff>1222374</xdr:colOff>
      <xdr:row>5</xdr:row>
      <xdr:rowOff>198437</xdr:rowOff>
    </xdr:to>
    <xdr:sp macro="[0]!Finale_Kinder" textlink="">
      <xdr:nvSpPr>
        <xdr:cNvPr id="4" name="Rechteck 3"/>
        <xdr:cNvSpPr/>
      </xdr:nvSpPr>
      <xdr:spPr>
        <a:xfrm>
          <a:off x="8667748" y="936625"/>
          <a:ext cx="1595439" cy="841375"/>
        </a:xfrm>
        <a:prstGeom prst="rect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 i="0" u="none"/>
            <a:t>Finale</a:t>
          </a:r>
          <a:r>
            <a:rPr lang="en-US" sz="1100" b="1" i="0" u="none" baseline="0"/>
            <a:t> Kinder  starten &gt;</a:t>
          </a:r>
        </a:p>
        <a:p>
          <a:pPr algn="ctr"/>
          <a:r>
            <a:rPr lang="en-US" sz="1100" b="1" i="0" u="none" baseline="0"/>
            <a:t>(Erst wenn Finale feststeht starten)</a:t>
          </a:r>
          <a:endParaRPr lang="en-US" sz="1100" b="1" i="0" u="non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196849</xdr:colOff>
      <xdr:row>0</xdr:row>
      <xdr:rowOff>0</xdr:rowOff>
    </xdr:from>
    <xdr:to>
      <xdr:col>23</xdr:col>
      <xdr:colOff>206375</xdr:colOff>
      <xdr:row>0</xdr:row>
      <xdr:rowOff>603250</xdr:rowOff>
    </xdr:to>
    <xdr:sp macro="[0]!Teilnehmer_Erfassung_starten" textlink="">
      <xdr:nvSpPr>
        <xdr:cNvPr id="2" name="Rechteck 1"/>
        <xdr:cNvSpPr/>
      </xdr:nvSpPr>
      <xdr:spPr>
        <a:xfrm>
          <a:off x="6800849" y="0"/>
          <a:ext cx="2486026" cy="6032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</a:rPr>
            <a:t>&lt; Zurück</a:t>
          </a:r>
          <a:r>
            <a:rPr lang="en-US" sz="1400" b="1" baseline="0">
              <a:solidFill>
                <a:schemeClr val="tx1"/>
              </a:solidFill>
            </a:rPr>
            <a:t> zur Teilnehmer Erfassung</a:t>
          </a:r>
          <a:endParaRPr lang="en-US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609599</xdr:colOff>
      <xdr:row>0</xdr:row>
      <xdr:rowOff>1</xdr:rowOff>
    </xdr:from>
    <xdr:to>
      <xdr:col>18</xdr:col>
      <xdr:colOff>333374</xdr:colOff>
      <xdr:row>0</xdr:row>
      <xdr:rowOff>600075</xdr:rowOff>
    </xdr:to>
    <xdr:sp macro="[0]!DruckenRunde1" textlink="">
      <xdr:nvSpPr>
        <xdr:cNvPr id="3" name="Rechteck 2"/>
        <xdr:cNvSpPr/>
      </xdr:nvSpPr>
      <xdr:spPr>
        <a:xfrm>
          <a:off x="3324224" y="1"/>
          <a:ext cx="2019300" cy="600074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b="1">
              <a:solidFill>
                <a:srgbClr val="FFFF00"/>
              </a:solidFill>
            </a:rPr>
            <a:t>Rundenauslosung</a:t>
          </a:r>
          <a:r>
            <a:rPr lang="en-US" sz="1600" b="1" baseline="0">
              <a:solidFill>
                <a:srgbClr val="FFFF00"/>
              </a:solidFill>
            </a:rPr>
            <a:t> 1.Runde drucken</a:t>
          </a:r>
          <a:endParaRPr lang="en-US" sz="1600" b="1">
            <a:solidFill>
              <a:srgbClr val="FFFF00"/>
            </a:solidFill>
          </a:endParaRPr>
        </a:p>
      </xdr:txBody>
    </xdr:sp>
    <xdr:clientData/>
  </xdr:twoCellAnchor>
  <xdr:twoCellAnchor>
    <xdr:from>
      <xdr:col>19</xdr:col>
      <xdr:colOff>31750</xdr:colOff>
      <xdr:row>0</xdr:row>
      <xdr:rowOff>31750</xdr:rowOff>
    </xdr:from>
    <xdr:to>
      <xdr:col>19</xdr:col>
      <xdr:colOff>1095375</xdr:colOff>
      <xdr:row>0</xdr:row>
      <xdr:rowOff>587375</xdr:rowOff>
    </xdr:to>
    <xdr:sp macro="[0]!Runde_2_starten" textlink="">
      <xdr:nvSpPr>
        <xdr:cNvPr id="4" name="Rechteck 3"/>
        <xdr:cNvSpPr/>
      </xdr:nvSpPr>
      <xdr:spPr>
        <a:xfrm>
          <a:off x="5762625" y="31750"/>
          <a:ext cx="1063625" cy="555625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b="1">
              <a:solidFill>
                <a:srgbClr val="FFFF00"/>
              </a:solidFill>
            </a:rPr>
            <a:t>2.Runde starten &gt;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158750</xdr:colOff>
      <xdr:row>0</xdr:row>
      <xdr:rowOff>0</xdr:rowOff>
    </xdr:from>
    <xdr:to>
      <xdr:col>19</xdr:col>
      <xdr:colOff>396876</xdr:colOff>
      <xdr:row>0</xdr:row>
      <xdr:rowOff>571500</xdr:rowOff>
    </xdr:to>
    <xdr:sp macro="[0]!Teilnehmer_Erfassung_starten" textlink="">
      <xdr:nvSpPr>
        <xdr:cNvPr id="2" name="Rechteck 1"/>
        <xdr:cNvSpPr/>
      </xdr:nvSpPr>
      <xdr:spPr>
        <a:xfrm>
          <a:off x="6969125" y="0"/>
          <a:ext cx="2476501" cy="571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</a:rPr>
            <a:t>&lt; Zurück</a:t>
          </a:r>
          <a:r>
            <a:rPr lang="en-US" sz="1400" b="1" baseline="0">
              <a:solidFill>
                <a:schemeClr val="tx1"/>
              </a:solidFill>
            </a:rPr>
            <a:t> zur Teilnehmer Erfassung</a:t>
          </a:r>
          <a:endParaRPr lang="en-US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158750</xdr:colOff>
      <xdr:row>0</xdr:row>
      <xdr:rowOff>0</xdr:rowOff>
    </xdr:from>
    <xdr:to>
      <xdr:col>19</xdr:col>
      <xdr:colOff>396876</xdr:colOff>
      <xdr:row>0</xdr:row>
      <xdr:rowOff>581025</xdr:rowOff>
    </xdr:to>
    <xdr:sp macro="[0]!Teilnehmer_Erfassung_starten" textlink="">
      <xdr:nvSpPr>
        <xdr:cNvPr id="3" name="Rechteck 2"/>
        <xdr:cNvSpPr/>
      </xdr:nvSpPr>
      <xdr:spPr>
        <a:xfrm>
          <a:off x="6959600" y="0"/>
          <a:ext cx="2466976" cy="5810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</a:rPr>
            <a:t>&lt; Zurück</a:t>
          </a:r>
          <a:r>
            <a:rPr lang="en-US" sz="1400" b="1" baseline="0">
              <a:solidFill>
                <a:schemeClr val="tx1"/>
              </a:solidFill>
            </a:rPr>
            <a:t> zur Teilnehmer Erfassung</a:t>
          </a:r>
          <a:endParaRPr lang="en-US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619125</xdr:colOff>
      <xdr:row>0</xdr:row>
      <xdr:rowOff>1</xdr:rowOff>
    </xdr:from>
    <xdr:to>
      <xdr:col>14</xdr:col>
      <xdr:colOff>336550</xdr:colOff>
      <xdr:row>0</xdr:row>
      <xdr:rowOff>581025</xdr:rowOff>
    </xdr:to>
    <xdr:sp macro="[0]!DruckenRunde2" textlink="">
      <xdr:nvSpPr>
        <xdr:cNvPr id="5" name="Rechteck 4"/>
        <xdr:cNvSpPr/>
      </xdr:nvSpPr>
      <xdr:spPr>
        <a:xfrm>
          <a:off x="3543300" y="1"/>
          <a:ext cx="2012950" cy="581024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b="1">
              <a:solidFill>
                <a:srgbClr val="FFFF00"/>
              </a:solidFill>
            </a:rPr>
            <a:t>Rundenauslosung</a:t>
          </a:r>
          <a:r>
            <a:rPr lang="en-US" sz="1600" b="1" baseline="0">
              <a:solidFill>
                <a:srgbClr val="FFFF00"/>
              </a:solidFill>
            </a:rPr>
            <a:t> 2.Runde drucken</a:t>
          </a:r>
          <a:endParaRPr lang="en-US" sz="1600" b="1">
            <a:solidFill>
              <a:srgbClr val="FFFF00"/>
            </a:solidFill>
          </a:endParaRPr>
        </a:p>
      </xdr:txBody>
    </xdr:sp>
    <xdr:clientData/>
  </xdr:twoCellAnchor>
  <xdr:twoCellAnchor>
    <xdr:from>
      <xdr:col>15</xdr:col>
      <xdr:colOff>31750</xdr:colOff>
      <xdr:row>0</xdr:row>
      <xdr:rowOff>15875</xdr:rowOff>
    </xdr:from>
    <xdr:to>
      <xdr:col>15</xdr:col>
      <xdr:colOff>1079500</xdr:colOff>
      <xdr:row>0</xdr:row>
      <xdr:rowOff>571500</xdr:rowOff>
    </xdr:to>
    <xdr:sp macro="[0]!Runde_3_starten" textlink="">
      <xdr:nvSpPr>
        <xdr:cNvPr id="4" name="Rechteck 3"/>
        <xdr:cNvSpPr/>
      </xdr:nvSpPr>
      <xdr:spPr>
        <a:xfrm>
          <a:off x="5730875" y="15875"/>
          <a:ext cx="1047750" cy="555625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b="1">
              <a:solidFill>
                <a:srgbClr val="FFFF00"/>
              </a:solidFill>
            </a:rPr>
            <a:t>3.Runde</a:t>
          </a:r>
          <a:r>
            <a:rPr lang="en-US" sz="1600" b="1" baseline="0">
              <a:solidFill>
                <a:srgbClr val="FFFF00"/>
              </a:solidFill>
            </a:rPr>
            <a:t> starten &gt;</a:t>
          </a:r>
          <a:endParaRPr lang="en-US" sz="1600" b="1">
            <a:solidFill>
              <a:srgbClr val="FFFF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190500</xdr:colOff>
      <xdr:row>0</xdr:row>
      <xdr:rowOff>0</xdr:rowOff>
    </xdr:from>
    <xdr:to>
      <xdr:col>19</xdr:col>
      <xdr:colOff>428626</xdr:colOff>
      <xdr:row>0</xdr:row>
      <xdr:rowOff>581025</xdr:rowOff>
    </xdr:to>
    <xdr:sp macro="[0]!Teilnehmer_Erfassung_starten" textlink="">
      <xdr:nvSpPr>
        <xdr:cNvPr id="3" name="Rechteck 2"/>
        <xdr:cNvSpPr/>
      </xdr:nvSpPr>
      <xdr:spPr>
        <a:xfrm>
          <a:off x="7000875" y="0"/>
          <a:ext cx="2476501" cy="5810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</a:rPr>
            <a:t>&lt; Zurück</a:t>
          </a:r>
          <a:r>
            <a:rPr lang="en-US" sz="1400" b="1" baseline="0">
              <a:solidFill>
                <a:schemeClr val="tx1"/>
              </a:solidFill>
            </a:rPr>
            <a:t> zur Teilnehmer Erfassung</a:t>
          </a:r>
          <a:endParaRPr lang="en-US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619125</xdr:colOff>
      <xdr:row>0</xdr:row>
      <xdr:rowOff>1</xdr:rowOff>
    </xdr:from>
    <xdr:to>
      <xdr:col>14</xdr:col>
      <xdr:colOff>336550</xdr:colOff>
      <xdr:row>0</xdr:row>
      <xdr:rowOff>581025</xdr:rowOff>
    </xdr:to>
    <xdr:sp macro="[0]!DruckenRunde3" textlink="">
      <xdr:nvSpPr>
        <xdr:cNvPr id="4" name="Rechteck 3"/>
        <xdr:cNvSpPr/>
      </xdr:nvSpPr>
      <xdr:spPr>
        <a:xfrm>
          <a:off x="3543300" y="1"/>
          <a:ext cx="2012950" cy="581024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b="1">
              <a:solidFill>
                <a:srgbClr val="FFFF00"/>
              </a:solidFill>
            </a:rPr>
            <a:t>Rundenauslosung</a:t>
          </a:r>
          <a:r>
            <a:rPr lang="en-US" sz="1600" b="1" baseline="0">
              <a:solidFill>
                <a:srgbClr val="FFFF00"/>
              </a:solidFill>
            </a:rPr>
            <a:t> 3.Runde drucken</a:t>
          </a:r>
          <a:endParaRPr lang="en-US" sz="1600" b="1">
            <a:solidFill>
              <a:srgbClr val="FFFF00"/>
            </a:solidFill>
          </a:endParaRPr>
        </a:p>
      </xdr:txBody>
    </xdr:sp>
    <xdr:clientData/>
  </xdr:twoCellAnchor>
  <xdr:twoCellAnchor>
    <xdr:from>
      <xdr:col>15</xdr:col>
      <xdr:colOff>31750</xdr:colOff>
      <xdr:row>0</xdr:row>
      <xdr:rowOff>15875</xdr:rowOff>
    </xdr:from>
    <xdr:to>
      <xdr:col>15</xdr:col>
      <xdr:colOff>1079500</xdr:colOff>
      <xdr:row>0</xdr:row>
      <xdr:rowOff>571500</xdr:rowOff>
    </xdr:to>
    <xdr:sp macro="[0]!Runde_4_starten" textlink="">
      <xdr:nvSpPr>
        <xdr:cNvPr id="5" name="Rechteck 4"/>
        <xdr:cNvSpPr/>
      </xdr:nvSpPr>
      <xdr:spPr>
        <a:xfrm>
          <a:off x="5727700" y="15875"/>
          <a:ext cx="1047750" cy="555625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b="1">
              <a:solidFill>
                <a:srgbClr val="FFFF00"/>
              </a:solidFill>
            </a:rPr>
            <a:t>4.Runde</a:t>
          </a:r>
          <a:r>
            <a:rPr lang="en-US" sz="1600" b="1" baseline="0">
              <a:solidFill>
                <a:srgbClr val="FFFF00"/>
              </a:solidFill>
            </a:rPr>
            <a:t> starten &gt;</a:t>
          </a:r>
          <a:endParaRPr lang="en-US" sz="1600" b="1">
            <a:solidFill>
              <a:srgbClr val="FFFF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206375</xdr:colOff>
      <xdr:row>0</xdr:row>
      <xdr:rowOff>0</xdr:rowOff>
    </xdr:from>
    <xdr:to>
      <xdr:col>19</xdr:col>
      <xdr:colOff>444501</xdr:colOff>
      <xdr:row>0</xdr:row>
      <xdr:rowOff>574951</xdr:rowOff>
    </xdr:to>
    <xdr:sp macro="[0]!Teilnehmer_Erfassung_starten" textlink="">
      <xdr:nvSpPr>
        <xdr:cNvPr id="2" name="Rechteck 1"/>
        <xdr:cNvSpPr/>
      </xdr:nvSpPr>
      <xdr:spPr>
        <a:xfrm>
          <a:off x="7016750" y="0"/>
          <a:ext cx="2476501" cy="5749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</a:rPr>
            <a:t>&lt; Zurück</a:t>
          </a:r>
          <a:r>
            <a:rPr lang="en-US" sz="1400" b="1" baseline="0">
              <a:solidFill>
                <a:schemeClr val="tx1"/>
              </a:solidFill>
            </a:rPr>
            <a:t> zur Teilnehmer Erfassung</a:t>
          </a:r>
          <a:endParaRPr lang="en-US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635000</xdr:colOff>
      <xdr:row>0</xdr:row>
      <xdr:rowOff>1</xdr:rowOff>
    </xdr:from>
    <xdr:to>
      <xdr:col>14</xdr:col>
      <xdr:colOff>352425</xdr:colOff>
      <xdr:row>0</xdr:row>
      <xdr:rowOff>574952</xdr:rowOff>
    </xdr:to>
    <xdr:sp macro="[0]!DruckenRunde4" textlink="">
      <xdr:nvSpPr>
        <xdr:cNvPr id="3" name="Rechteck 2"/>
        <xdr:cNvSpPr/>
      </xdr:nvSpPr>
      <xdr:spPr>
        <a:xfrm>
          <a:off x="3556000" y="1"/>
          <a:ext cx="2019300" cy="574951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b="1">
              <a:solidFill>
                <a:srgbClr val="FFFF00"/>
              </a:solidFill>
            </a:rPr>
            <a:t>Rundenauslosung</a:t>
          </a:r>
          <a:r>
            <a:rPr lang="en-US" sz="1600" b="1" baseline="0">
              <a:solidFill>
                <a:srgbClr val="FFFF00"/>
              </a:solidFill>
            </a:rPr>
            <a:t> 4.Runde drucken</a:t>
          </a:r>
          <a:endParaRPr lang="en-US" sz="1600" b="1">
            <a:solidFill>
              <a:srgbClr val="FFFF00"/>
            </a:solidFill>
          </a:endParaRPr>
        </a:p>
      </xdr:txBody>
    </xdr:sp>
    <xdr:clientData/>
  </xdr:twoCellAnchor>
  <xdr:twoCellAnchor>
    <xdr:from>
      <xdr:col>15</xdr:col>
      <xdr:colOff>47625</xdr:colOff>
      <xdr:row>0</xdr:row>
      <xdr:rowOff>15875</xdr:rowOff>
    </xdr:from>
    <xdr:to>
      <xdr:col>15</xdr:col>
      <xdr:colOff>1095375</xdr:colOff>
      <xdr:row>0</xdr:row>
      <xdr:rowOff>571500</xdr:rowOff>
    </xdr:to>
    <xdr:sp macro="[0]!Runde_5_starten" textlink="">
      <xdr:nvSpPr>
        <xdr:cNvPr id="4" name="Rechteck 3"/>
        <xdr:cNvSpPr/>
      </xdr:nvSpPr>
      <xdr:spPr>
        <a:xfrm>
          <a:off x="5746750" y="15875"/>
          <a:ext cx="1047750" cy="555625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b="1">
              <a:solidFill>
                <a:srgbClr val="FFFF00"/>
              </a:solidFill>
            </a:rPr>
            <a:t>5.Runde</a:t>
          </a:r>
          <a:r>
            <a:rPr lang="en-US" sz="1600" b="1" baseline="0">
              <a:solidFill>
                <a:srgbClr val="FFFF00"/>
              </a:solidFill>
            </a:rPr>
            <a:t> starten &gt;</a:t>
          </a:r>
          <a:endParaRPr lang="en-US" sz="1600" b="1">
            <a:solidFill>
              <a:srgbClr val="FFFF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206375</xdr:colOff>
      <xdr:row>0</xdr:row>
      <xdr:rowOff>0</xdr:rowOff>
    </xdr:from>
    <xdr:to>
      <xdr:col>19</xdr:col>
      <xdr:colOff>444501</xdr:colOff>
      <xdr:row>0</xdr:row>
      <xdr:rowOff>574951</xdr:rowOff>
    </xdr:to>
    <xdr:sp macro="[0]!Teilnehmer_Erfassung_starten" textlink="">
      <xdr:nvSpPr>
        <xdr:cNvPr id="2" name="Rechteck 1"/>
        <xdr:cNvSpPr/>
      </xdr:nvSpPr>
      <xdr:spPr>
        <a:xfrm>
          <a:off x="7016750" y="0"/>
          <a:ext cx="2476501" cy="5749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</a:rPr>
            <a:t>&lt; Zurück</a:t>
          </a:r>
          <a:r>
            <a:rPr lang="en-US" sz="1400" b="1" baseline="0">
              <a:solidFill>
                <a:schemeClr val="tx1"/>
              </a:solidFill>
            </a:rPr>
            <a:t> zur Teilnehmer Erfassung</a:t>
          </a:r>
          <a:endParaRPr lang="en-US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635000</xdr:colOff>
      <xdr:row>0</xdr:row>
      <xdr:rowOff>1</xdr:rowOff>
    </xdr:from>
    <xdr:to>
      <xdr:col>14</xdr:col>
      <xdr:colOff>352425</xdr:colOff>
      <xdr:row>0</xdr:row>
      <xdr:rowOff>574952</xdr:rowOff>
    </xdr:to>
    <xdr:sp macro="[0]!DruckenRunde5" textlink="">
      <xdr:nvSpPr>
        <xdr:cNvPr id="3" name="Rechteck 2"/>
        <xdr:cNvSpPr/>
      </xdr:nvSpPr>
      <xdr:spPr>
        <a:xfrm>
          <a:off x="3556000" y="1"/>
          <a:ext cx="2019300" cy="574951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b="1">
              <a:solidFill>
                <a:srgbClr val="FFFF00"/>
              </a:solidFill>
            </a:rPr>
            <a:t>Rundenauslosung</a:t>
          </a:r>
          <a:r>
            <a:rPr lang="en-US" sz="1600" b="1" baseline="0">
              <a:solidFill>
                <a:srgbClr val="FFFF00"/>
              </a:solidFill>
            </a:rPr>
            <a:t> 5.Runde drucken</a:t>
          </a:r>
          <a:endParaRPr lang="en-US" sz="1600" b="1">
            <a:solidFill>
              <a:srgbClr val="FFFF00"/>
            </a:solidFill>
          </a:endParaRPr>
        </a:p>
      </xdr:txBody>
    </xdr:sp>
    <xdr:clientData/>
  </xdr:twoCellAnchor>
  <xdr:twoCellAnchor>
    <xdr:from>
      <xdr:col>15</xdr:col>
      <xdr:colOff>47625</xdr:colOff>
      <xdr:row>0</xdr:row>
      <xdr:rowOff>15875</xdr:rowOff>
    </xdr:from>
    <xdr:to>
      <xdr:col>15</xdr:col>
      <xdr:colOff>1095375</xdr:colOff>
      <xdr:row>0</xdr:row>
      <xdr:rowOff>571500</xdr:rowOff>
    </xdr:to>
    <xdr:sp macro="[0]!Runde_6_starten" textlink="">
      <xdr:nvSpPr>
        <xdr:cNvPr id="4" name="Rechteck 3"/>
        <xdr:cNvSpPr/>
      </xdr:nvSpPr>
      <xdr:spPr>
        <a:xfrm>
          <a:off x="5746750" y="15875"/>
          <a:ext cx="1047750" cy="555625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b="1">
              <a:solidFill>
                <a:srgbClr val="FFFF00"/>
              </a:solidFill>
            </a:rPr>
            <a:t>6.Runde</a:t>
          </a:r>
          <a:r>
            <a:rPr lang="en-US" sz="1600" b="1" baseline="0">
              <a:solidFill>
                <a:srgbClr val="FFFF00"/>
              </a:solidFill>
            </a:rPr>
            <a:t> starten &gt;</a:t>
          </a:r>
          <a:endParaRPr lang="en-US" sz="1600" b="1">
            <a:solidFill>
              <a:srgbClr val="FFFF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15875</xdr:rowOff>
    </xdr:from>
    <xdr:to>
      <xdr:col>17</xdr:col>
      <xdr:colOff>301626</xdr:colOff>
      <xdr:row>0</xdr:row>
      <xdr:rowOff>590826</xdr:rowOff>
    </xdr:to>
    <xdr:sp macro="[0]!Teilnehmer_Erfassung_starten" textlink="">
      <xdr:nvSpPr>
        <xdr:cNvPr id="2" name="Rechteck 1"/>
        <xdr:cNvSpPr/>
      </xdr:nvSpPr>
      <xdr:spPr>
        <a:xfrm>
          <a:off x="5699125" y="15875"/>
          <a:ext cx="2476501" cy="5749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</a:rPr>
            <a:t>&lt; Zurück</a:t>
          </a:r>
          <a:r>
            <a:rPr lang="en-US" sz="1400" b="1" baseline="0">
              <a:solidFill>
                <a:schemeClr val="tx1"/>
              </a:solidFill>
            </a:rPr>
            <a:t> zur Teilnehmer Erfassung</a:t>
          </a:r>
          <a:endParaRPr lang="en-US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619125</xdr:colOff>
      <xdr:row>0</xdr:row>
      <xdr:rowOff>0</xdr:rowOff>
    </xdr:from>
    <xdr:to>
      <xdr:col>14</xdr:col>
      <xdr:colOff>336550</xdr:colOff>
      <xdr:row>0</xdr:row>
      <xdr:rowOff>574951</xdr:rowOff>
    </xdr:to>
    <xdr:sp macro="[0]!DruckenRunde6" textlink="">
      <xdr:nvSpPr>
        <xdr:cNvPr id="8" name="Rechteck 7"/>
        <xdr:cNvSpPr/>
      </xdr:nvSpPr>
      <xdr:spPr>
        <a:xfrm>
          <a:off x="3540125" y="0"/>
          <a:ext cx="2019300" cy="574951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b="1">
              <a:solidFill>
                <a:srgbClr val="FFFF00"/>
              </a:solidFill>
            </a:rPr>
            <a:t>Rundenauslosung</a:t>
          </a:r>
          <a:r>
            <a:rPr lang="en-US" sz="1600" b="1" baseline="0">
              <a:solidFill>
                <a:srgbClr val="FFFF00"/>
              </a:solidFill>
            </a:rPr>
            <a:t> 6.Runde drucken</a:t>
          </a:r>
          <a:endParaRPr lang="en-US" sz="1600" b="1">
            <a:solidFill>
              <a:srgbClr val="FFFF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2</xdr:col>
      <xdr:colOff>180975</xdr:colOff>
      <xdr:row>3</xdr:row>
      <xdr:rowOff>117475</xdr:rowOff>
    </xdr:to>
    <xdr:sp macro="[0]!Teilnehmer_Erfassung_starten" textlink="">
      <xdr:nvSpPr>
        <xdr:cNvPr id="5" name="Rechteck 4"/>
        <xdr:cNvSpPr/>
      </xdr:nvSpPr>
      <xdr:spPr>
        <a:xfrm>
          <a:off x="9525" y="0"/>
          <a:ext cx="2343150" cy="6032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tx1"/>
              </a:solidFill>
            </a:rPr>
            <a:t>&lt; Zurück</a:t>
          </a:r>
          <a:r>
            <a:rPr lang="en-US" sz="1400" b="1" baseline="0">
              <a:solidFill>
                <a:schemeClr val="tx1"/>
              </a:solidFill>
            </a:rPr>
            <a:t> zur Teilnehmer Erfassung</a:t>
          </a:r>
          <a:endParaRPr lang="en-US" sz="1400" b="1">
            <a:solidFill>
              <a:schemeClr val="tx1"/>
            </a:solidFill>
          </a:endParaRPr>
        </a:p>
      </xdr:txBody>
    </xdr:sp>
    <xdr:clientData fLocksWithSheet="0"/>
  </xdr:twoCellAnchor>
  <xdr:twoCellAnchor editAs="absolute">
    <xdr:from>
      <xdr:col>2</xdr:col>
      <xdr:colOff>342900</xdr:colOff>
      <xdr:row>0</xdr:row>
      <xdr:rowOff>0</xdr:rowOff>
    </xdr:from>
    <xdr:to>
      <xdr:col>4</xdr:col>
      <xdr:colOff>695325</xdr:colOff>
      <xdr:row>3</xdr:row>
      <xdr:rowOff>117475</xdr:rowOff>
    </xdr:to>
    <xdr:sp macro="[0]!Drucken_Kinderfinale" textlink="">
      <xdr:nvSpPr>
        <xdr:cNvPr id="7" name="Rechteck 6"/>
        <xdr:cNvSpPr/>
      </xdr:nvSpPr>
      <xdr:spPr>
        <a:xfrm>
          <a:off x="2514600" y="0"/>
          <a:ext cx="2343150" cy="603250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rgbClr val="FFFF00"/>
              </a:solidFill>
            </a:rPr>
            <a:t>Kinder -</a:t>
          </a:r>
          <a:r>
            <a:rPr lang="en-US" sz="1400" b="1" baseline="0">
              <a:solidFill>
                <a:srgbClr val="FFFF00"/>
              </a:solidFill>
            </a:rPr>
            <a:t> </a:t>
          </a:r>
          <a:r>
            <a:rPr lang="en-US" sz="1400" b="1">
              <a:solidFill>
                <a:srgbClr val="FFFF00"/>
              </a:solidFill>
            </a:rPr>
            <a:t>Finalteilnehmer drucken &gt;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/>
  </sheetPr>
  <dimension ref="A1:AH106"/>
  <sheetViews>
    <sheetView topLeftCell="I1" zoomScale="120" zoomScaleNormal="120" workbookViewId="0">
      <pane xSplit="20" ySplit="6" topLeftCell="AC7" activePane="bottomRight" state="frozen"/>
      <selection activeCell="I1" sqref="I1"/>
      <selection pane="topRight" activeCell="AC1" sqref="AC1"/>
      <selection pane="bottomLeft" activeCell="I7" sqref="I7"/>
      <selection pane="bottomRight" activeCell="J7" sqref="J7"/>
    </sheetView>
  </sheetViews>
  <sheetFormatPr baseColWidth="10" defaultRowHeight="12.75" x14ac:dyDescent="0.2"/>
  <cols>
    <col min="1" max="1" width="4.625" hidden="1" customWidth="1"/>
    <col min="2" max="2" width="4.5" hidden="1" customWidth="1"/>
    <col min="3" max="7" width="6.25" hidden="1" customWidth="1"/>
    <col min="8" max="8" width="5.875" hidden="1" customWidth="1"/>
    <col min="9" max="9" width="4.5" customWidth="1"/>
    <col min="10" max="10" width="16.875" customWidth="1"/>
    <col min="11" max="11" width="17.25" customWidth="1"/>
    <col min="12" max="13" width="13.375" hidden="1" customWidth="1"/>
    <col min="14" max="14" width="14.25" style="53" customWidth="1"/>
    <col min="15" max="16" width="13.375" hidden="1" customWidth="1"/>
    <col min="17" max="17" width="27.875" style="5" customWidth="1"/>
    <col min="18" max="19" width="13.375" style="5" hidden="1" customWidth="1"/>
    <col min="20" max="20" width="14.375" style="5" customWidth="1"/>
    <col min="21" max="22" width="13.375" style="5" hidden="1" customWidth="1"/>
    <col min="23" max="23" width="12.375" style="5" customWidth="1"/>
    <col min="24" max="25" width="12.375" style="5" hidden="1" customWidth="1"/>
    <col min="27" max="27" width="16.25" customWidth="1"/>
  </cols>
  <sheetData>
    <row r="1" spans="1:34" s="71" customFormat="1" x14ac:dyDescent="0.2">
      <c r="H1" s="95"/>
      <c r="I1" s="95"/>
      <c r="J1" s="96"/>
      <c r="K1" s="66" t="s">
        <v>5</v>
      </c>
      <c r="L1" s="66"/>
      <c r="M1" s="66"/>
      <c r="N1" s="97" t="s">
        <v>6</v>
      </c>
      <c r="O1" s="66"/>
      <c r="P1" s="66"/>
      <c r="Q1" s="66" t="s">
        <v>7</v>
      </c>
      <c r="R1" s="66"/>
      <c r="S1" s="66"/>
      <c r="T1" s="66" t="s">
        <v>8</v>
      </c>
      <c r="U1" s="66"/>
      <c r="V1" s="66"/>
      <c r="W1" s="66" t="s">
        <v>9</v>
      </c>
      <c r="X1" s="66"/>
      <c r="Y1" s="66"/>
      <c r="Z1" s="66" t="s">
        <v>37</v>
      </c>
      <c r="AA1" s="108"/>
      <c r="AB1" s="115"/>
      <c r="AC1" s="115"/>
      <c r="AD1" s="108"/>
    </row>
    <row r="2" spans="1:34" s="71" customFormat="1" ht="39" customHeight="1" x14ac:dyDescent="0.2">
      <c r="J2" s="117" t="s">
        <v>104</v>
      </c>
      <c r="K2" s="116" t="str">
        <f>IF(AND(J7="",J8="",J9="",J10=""),"Es sind keine Teilnehmer erfasst",IF(AND(J7="",OR(J8&gt;"",J9&gt;"",J10&gt;"")),AD16,IF(OR(J8="",J9="",J10=""),AD16,IF(AND(J11="",J12="",J13="",J14=""),4,IF(AND(J11="",OR(J12&gt;"",J13&gt;"",J14&gt;"")),AD17,IF(OR(J12="",J13="",J14=""),AD17,IF(AND(J15="",J16="",J17="",J18=""),8,IF(AND(J15="",OR(J16&gt;"",J17&gt;"",J18&gt;"")),AD18,IF(OR(J16="",J17="",J18=""),AD18,IF(AND(J19="",J20="",J21="",J22=""),12,IF(AND(J19="",OR(J20&gt;"",J21&gt;"",J22&gt;"")),AD19,IF(OR(J20="",J21="",J22=""),AD19,IF(AND(J23="",J24="",J25="",J26=""),16,IF(AND(J23="",OR(J24&gt;"",J25&gt;"",J26&gt;"")),AD20,IF(OR(J24="",J25="",J26=""),AD20,IF(AND(J27="",J28="",J29="",J30=""),20,IF(AND(J27="",OR(J28&gt;"",J29&gt;"",J30&gt;"")),AD21,IF(OR(J28="",J29="",J30=""),AD21,IF(AND(J31="",J32="",J33="",J34=""),24,IF(AND(J31="",OR(J32&gt;"",J33&gt;"",J34&gt;"")),AD22,IF(OR(J32="",J33="",J34=""),AD22,IF(AND(J35="",J36="",J37="",J38=""),28,IF(AND(J35="",OR(J36&gt;"",J37&gt;"",J38&gt;"")),AD23,IF(AND(J39="",J40="",J41="",J42=""),32,IF(AND(J39="",OR(J40&gt;"",J41&gt;"",J42&gt;"")),AD24,IF(OR(J40="",J41="",J42=""),AD24,IF(AND(J43="",J44="",J45="",J46=""),36,IF(AND(J37="",OR(J38&gt;"",J39&gt;"",J40&gt;"")),AD25,IF(OR(J44="",J45="",J46=""),AD25,IF(AND(J47="",J48="",J49="",J50=""),40,IF(AND(J47="",OR(J48&gt;"",J49&gt;"",J50&gt;"")),AD26,IF(OR(J48="",J49="",J50=""),AD26,IF(AND(J51="",J52="",J53="",J54=""),44,IF(AND(J51="",OR(J52&gt;"",J53&gt;="",J54&gt;"")),AD27,IF(OR(J52="",J53="",J54=""),AD27,IF(AND(J55="",J56="",J57="",J58=""),48,IF(AND(J55="",OR(J56&gt;"",J57&gt;"",J58&gt;"")),AD28,IF(OR(J56="",J57="",J58=""),AD28,IF(AND(J59="",J60="",J61="",J62=""),52,IF(AND(J59="",OR(J60&gt;"",J61&gt;"",J62&gt;"")),AD29,IF(OR(J60="",J61="",J62=""),AD29,IF(J62="",AD29,IF(AND(J63="",J64="",J65="",J66=""),56,IF(AND(J63="",OR(J64&gt;"",J65&gt;"",J66&gt;"")),AD30,IF(OR(J64="",J65="",J66=""),AD30,IF(AND(J67="",J68="",J69="",J70=""),60,IF(AND(J67="",OR(J68&gt;"",J69&gt;"",J70&gt;"")),AD31,IF(OR(J68="",J69="",J70=""),AD31,IF(AND(J71="",J72="",J73="",J74=""),64,IF(AND(J71="",OR(J72&gt;"",J73&gt;"",J74&gt;"")),AD32,IF(OR(J72="",J73="",J74=""),AD32,IF(AND(J75="",J76="",J77="",J78=""),68,IF(AND(J75="",OR(J76&gt;"",J77&gt;"",J78&gt;"")),AD33,IF(OR(J76="",J77="",J78=""),AD33,IF(AND(J79="",J80="",J81="",J82=""),72,IF(AND(J79="",OR(J80&gt;"",J81&gt;"",J82&gt;"")),AD34,IF(OR(J80="",J81="",J82=""),AD34,IF(AND(J83="",J84="",J85="",J86=""),76,IF(AND(J83="",OR(J84&gt;"",J85&gt;"",J86&gt;"")),AD35,IF(OR(J84="",J85="",J86=""),AD35,IF(AND(J87="",J88="",J89="",J90=""),80,IF(AND(J87="",OR(J88&gt;"",J89&gt;"",J90&gt;"")),AD36,IF(OR(J88="",J89="",J90=""),AD36,Z4)))))))))))))))))))))))))))))))))))))))))))))))))))))))))))))))</f>
        <v>Es sind keine Teilnehmer erfasst</v>
      </c>
      <c r="L2" s="97" t="e">
        <f>ROUNDUP(K2/2,0)</f>
        <v>#VALUE!</v>
      </c>
      <c r="M2" s="97" t="e">
        <f>L2/4</f>
        <v>#VALUE!</v>
      </c>
      <c r="N2" s="97" t="str">
        <f>IFERROR(IF(K2&lt;=4,0,((ROUNDUP(M2,0)*4)+N3)),"")</f>
        <v/>
      </c>
      <c r="O2" s="97" t="e">
        <f>ROUNDUP(N2/2,0)</f>
        <v>#VALUE!</v>
      </c>
      <c r="P2" s="97" t="e">
        <f>O2/4</f>
        <v>#VALUE!</v>
      </c>
      <c r="Q2" s="97" t="str">
        <f>IFERROR(IF(N2&lt;=4,0,((ROUNDUP(P2,0)*4)+Q3)),"")</f>
        <v/>
      </c>
      <c r="R2" s="97" t="e">
        <f>ROUNDUP(Q2/2,0)</f>
        <v>#VALUE!</v>
      </c>
      <c r="S2" s="97" t="e">
        <f>R2/4</f>
        <v>#VALUE!</v>
      </c>
      <c r="T2" s="97" t="str">
        <f>IFERROR(IF(Q2&lt;=4,0,ROUNDUP(S2,0)*4),"")</f>
        <v/>
      </c>
      <c r="U2" s="97" t="e">
        <f>ROUNDUP(T2/2,0)</f>
        <v>#VALUE!</v>
      </c>
      <c r="V2" s="97" t="e">
        <f>U2/4</f>
        <v>#VALUE!</v>
      </c>
      <c r="W2" s="97" t="str">
        <f>IFERROR(IF(T2&lt;=4,0,ROUNDUP(V2,0)*4),"")</f>
        <v/>
      </c>
      <c r="X2" s="97" t="e">
        <f>ROUNDUP(W2/2,0)</f>
        <v>#VALUE!</v>
      </c>
      <c r="Y2" s="117" t="e">
        <f>SUM(X2/4)</f>
        <v>#VALUE!</v>
      </c>
      <c r="Z2" s="97" t="str">
        <f>IFERROR(IF(W2&lt;=4,0,ROUNDUP(Y2,0)*4),"")</f>
        <v/>
      </c>
      <c r="AA2" s="76"/>
      <c r="AB2" s="115">
        <v>0</v>
      </c>
      <c r="AC2" s="115"/>
      <c r="AD2" s="108"/>
    </row>
    <row r="3" spans="1:34" ht="26.25" customHeight="1" thickBot="1" x14ac:dyDescent="0.25">
      <c r="A3" s="71"/>
      <c r="B3" s="71"/>
      <c r="C3" s="71"/>
      <c r="D3" s="71"/>
      <c r="E3" s="71"/>
      <c r="F3" s="71"/>
      <c r="G3" s="71"/>
      <c r="H3" s="71"/>
      <c r="I3" s="71"/>
      <c r="K3" s="106" t="s">
        <v>103</v>
      </c>
      <c r="L3" s="95"/>
      <c r="M3" s="95"/>
      <c r="N3" s="118">
        <v>0</v>
      </c>
      <c r="O3" s="118">
        <v>0</v>
      </c>
      <c r="P3" s="118">
        <v>0</v>
      </c>
      <c r="Q3" s="118">
        <v>0</v>
      </c>
      <c r="R3" s="107"/>
      <c r="S3" s="107"/>
      <c r="T3" s="107"/>
      <c r="U3" s="107"/>
      <c r="V3" s="107"/>
      <c r="W3" s="107"/>
      <c r="X3" s="107"/>
      <c r="Y3" s="107"/>
      <c r="Z3" s="157" t="s">
        <v>111</v>
      </c>
      <c r="AA3" s="158">
        <v>10</v>
      </c>
      <c r="AB3" s="105">
        <v>4</v>
      </c>
      <c r="AC3" s="105"/>
      <c r="AD3" s="64"/>
    </row>
    <row r="4" spans="1:34" ht="51" customHeight="1" thickBot="1" x14ac:dyDescent="0.25">
      <c r="A4" s="71"/>
      <c r="B4" s="71"/>
      <c r="C4" s="71"/>
      <c r="D4" s="71"/>
      <c r="E4" s="71"/>
      <c r="F4" s="71"/>
      <c r="G4" s="71"/>
      <c r="H4" s="71"/>
      <c r="I4" s="165" t="s">
        <v>102</v>
      </c>
      <c r="J4" s="166"/>
      <c r="K4" s="166"/>
      <c r="L4" s="144"/>
      <c r="M4" s="144"/>
      <c r="N4" s="162" t="str">
        <f>IF(K2="Es sind keine Teilnehmer erfasst","Es sind keine Teilnehmer erfasst",IF(ISTEXT(K2),"Mindest Spielerzahl nicht eingetragen. Ggf. bis zu 3 PSEUDO-Spielernamen beim Vornamen eintragen",IF(AND(K2=4,SUM(Z11:AC106)&gt;0),"Bitte alte / unvollständige Daten von Spieler 5 bis 100 löschen. Spieler müssen immer ohne Lücke in die Liste von                  1 bis … eingetragen werden!!!",IF(AND(K2=8,SUM(Z15:AC106)&gt;0),"Bitte alte / unvollständige Daten von Spieler 9 bis 100 löschen. Spieler müssen immer ohne Lücke in die Liste von              1 bis … eingetragen werden!!!",IF(AND(K2=12,SUM(Z19:AC106)&gt;0),"Bitte alte / unvollständige Daten von Spieler 13 bis 100 löschen. Spieler müssen immer ohne Lücke in die Liste von                    1 bis … eingetragen werden!!!",IF(AND(K2=16,SUM(Z23:AC106)&gt;0),"Bitte alte / unvollständige Daten von Spieler 17 bis 100 löschen. Spieler müssen immer ohne Lücke in die Liste von                   1 bis … eingetragen werden!!!",IF(AND(K2=20,SUM(Z27:AC106)&gt;0),"Bitte alte / unvollständige Daten von Spieler 21 bis 100 löschen. Spieler müssen immer ohne Lücke in die Liste von                   1 bis … eingetragen werden!!!",IF(AND(K2=24,SUM(Z31:AC106)&gt;0),"Bitte alte / unvollständige Daten von Spieler 25 bis 100 löschen. Spieler müssen immer ohne Lücke in die Liste von                   1 bis … eingetragen werden!!!",IF(AND(K2=28,SUM(Z35:AC106)&gt;0),"Bitte alte / unvollständige Daten von Spieler 29 bis 100 löschen. Spieler müssen immer ohne Lücke in die Liste von                   1 bis … eingetragen werden!!!",IF(AND(K2=32,SUM(Z39:AC106)&gt;0),"Bitte alte / unvollständige Daten von Spieler 33 bis 100 löschen. Spieler müssen immer ohne Lücke in die Liste von                  1 bis … eingetragen werden!!!",IF(AND(K2=36,SUM(Z43:AC6106)&gt;0),"Bitte alte / unvollständige Daten für von Spieler 37 bis 100 löschen. Spieler müssen immer ohne Lücke in die Liste von                       1 bis … eingetragen werden!!!",IF(AND(K2=40,SUM(Z47:AC106)&gt;0),"Bitte alte / unvollständige Daten von Spieler 41 bis 100 löschen. Spieler müssen immer ohne Lücke in die Liste von                   1 bis … eingetragen werden!!!",IF(AND(K2=44,SUM(Z51:AC106)&gt;0),"Bitte alte / unvollständige Daten von Spieler 45 bis 100 löschen. Spieler müssen immer ohne Lücke in die Liste von                   1 bis … eingetragen werden!!!",IF(AND(K2=48,SUM(Z55:AC106)&gt;0),"Bitte alte / unvollständige Daten von Spieler 49 bis 100 löschen. Spieler müssen immer ohne Lücke in die Liste von                      1 bis … eingetragen werden!!!",IF(AND(K2=52,SUM(Z59:AC6106)&gt;0),"Bitte alte / unvollständige Daten von Spieler 53 bis 100 löschen. Spieler müssen immer ohne Lücke in die Liste von                    1 bis … eingetragen werden!!!",IF(AND(K2=56,SUM(Z63:AC106)&gt;0),"Bitte alte / unvollständige Daten von Spieler 57 bis 100 löschen. Spieler müssen immer ohne Lücke in die Liste von                    1 bis … eingetragen werden!!!",IF(AND(K2=60,SUM(Z67:AC106)&gt;0),"Bitte alte / unvollständige Daten von Spieler 61 bis 100 löschen. Spieler müssen immer ohne Lücke in die Liste von                    1 bis … eingetragen werden!!!",IF(AND(K2=64,SUM(Z71:AC106)&gt;0),"Bitte alte / unvollständige Daten von Spieler 65 bis 100 löschen. Spieler müssen immer ohne Lücke in die Liste von                    1 bis … eingetragen werden!!!",IF(AND(K2=68,SUM(Z75:AC106)&gt;0),"Bitte alte / unvollständige Daten von Spieler 69 bis 100 löschen. Spieler müssen immer ohne Lücke in die Liste von                    1 bis … eingetragen werden!!!",IF(AND(K2=72,SUM(Z79:AC106)&gt;0),"Bitte alte / unvollständige Daten von Spieler 73 bis 100 löschen. Spieler müssen immer ohne Lücke in die Liste von                    1 bis … eingetragen werden!!!",IF(AND(K2=76,SUM(Z83:AC106)&gt;0),"Bitte alte / unvollständige Daten von Spieler 77 bis 100 löschen. Spieler müssen immer ohne Lücke in die Liste von                    1 bis … eingetragen werden!!!",IF(AND(K2=80,SUM(Z87:AC106)&gt;0),"Bitte alte / unvollständige Daten von Spieler 81 bis 100 löschen. Spieler müssen immer ohne Lücke in die Liste von                    1 bis … eingetragen werden!!!",IF(AND(K2=84,SUM(Z91:AC106)&gt;0),"Bitte alte / unvollständige Daten von Spieler 85 bis 100 löschen. Spieler müssen immer ohne Lücke in die Liste von                    1 bis … eingetragen werden!!!",IF(AND(K2=88,SUM(Z95:AC106)&gt;0),"Bitte alte / unvollständige Daten von Spieler 89 bis 100 löschen. Spieler müssen immer ohne Lücke in die Liste von                    1 bis … eingetragen werden!!!",IF(AND(K2=92,SUM(Z99:AC106)&gt;0),"Bitte alte / unvollständige Daten von Spieler 93 bis 100 löschen. Spieler müssen immer ohne Lücke in die Liste von                    1 bis … eingetragen werden!!!",IF(AND(K2=96,SUM(Z103:AC106)&gt;0),"Bitte alte / unvollständige Daten von Spieler 97 bis 100 löschen. Spieler müssen immer ohne Lücke in die Liste von                    1 bis … eingetragen werden!!!","Eingabe o.k."))))))))))))))))))))))))))</f>
        <v>Es sind keine Teilnehmer erfasst</v>
      </c>
      <c r="O4" s="163"/>
      <c r="P4" s="163"/>
      <c r="Q4" s="164"/>
      <c r="T4" s="146" t="s">
        <v>108</v>
      </c>
      <c r="W4" s="145"/>
      <c r="X4" s="72"/>
      <c r="Y4" s="72"/>
      <c r="Z4" s="108">
        <f>IF(AND(J91="",J92="",J93="",J94=""),84,IF(AND(J91="",OR(J92&gt;"",J93&gt;"",J94&gt;"")),AD37,IF(OR(J92="",J93="",J94=""),AD37,IF(AND(J95="",J96="",J97="",J98=""),88,IF(AND(J95="",OR(J96&gt;"",J97&gt;"",J98&gt;"")),AD38,IF(OR(J96="",J97="",J98=""),AD38,IF(AND(J99="",J100="",J101="",J102=""),92,IF(AND(J99="",OR(J100&gt;"",J101&gt;"",J102&gt;"")),AD39,IF(OR(J100="",J101="",J102=""),AD39,IF(AND(J103="",J104="",J105="",J106=""),96,IF(AND(J103="",OR(J104&gt;"",J105&gt;"",J106&gt;"")),AD40,IF(OR(J104="",J105="",J106=""),AD40,100))))))))))))</f>
        <v>84</v>
      </c>
      <c r="AA4" s="156"/>
      <c r="AB4" s="105"/>
      <c r="AC4" s="105"/>
      <c r="AD4" s="64"/>
    </row>
    <row r="5" spans="1:34" ht="21.75" hidden="1" customHeight="1" x14ac:dyDescent="0.2">
      <c r="I5" s="71"/>
      <c r="J5" s="71"/>
      <c r="K5" s="71"/>
      <c r="L5" s="71"/>
      <c r="M5" s="71"/>
      <c r="N5" s="94"/>
      <c r="O5" s="71"/>
      <c r="P5" s="71"/>
      <c r="Q5" s="72"/>
      <c r="R5" s="72"/>
      <c r="S5" s="72"/>
      <c r="U5" s="72"/>
      <c r="V5" s="72"/>
      <c r="W5" s="72"/>
      <c r="X5" s="72"/>
      <c r="Y5" s="72"/>
      <c r="Z5" s="108" t="str">
        <f>IF(N4="Eingabe o.k.",1,"")</f>
        <v/>
      </c>
      <c r="AA5" s="108"/>
      <c r="AB5" s="105"/>
      <c r="AC5" s="105"/>
      <c r="AD5" s="64"/>
    </row>
    <row r="6" spans="1:34" s="1" customFormat="1" ht="16.5" customHeight="1" thickBot="1" x14ac:dyDescent="0.25">
      <c r="A6" s="2"/>
      <c r="B6" s="2"/>
      <c r="C6" s="7" t="s">
        <v>2</v>
      </c>
      <c r="D6" s="7"/>
      <c r="E6" s="7"/>
      <c r="F6" s="7"/>
      <c r="G6" s="7"/>
      <c r="H6" s="7"/>
      <c r="I6" s="136" t="s">
        <v>2</v>
      </c>
      <c r="J6" s="137" t="s">
        <v>0</v>
      </c>
      <c r="K6" s="137" t="s">
        <v>1</v>
      </c>
      <c r="L6" s="136"/>
      <c r="M6" s="136"/>
      <c r="N6" s="138" t="s">
        <v>3</v>
      </c>
      <c r="O6" s="139"/>
      <c r="P6" s="139"/>
      <c r="Q6" s="136" t="s">
        <v>38</v>
      </c>
      <c r="R6" s="103"/>
      <c r="S6" s="103"/>
      <c r="T6" s="103"/>
      <c r="U6" s="103"/>
      <c r="V6" s="103"/>
      <c r="W6" s="103"/>
      <c r="X6" s="103"/>
      <c r="Y6" s="103"/>
      <c r="Z6" s="109"/>
      <c r="AA6" s="109"/>
      <c r="AB6" s="110"/>
      <c r="AC6" s="110"/>
      <c r="AD6" s="111"/>
    </row>
    <row r="7" spans="1:34" x14ac:dyDescent="0.2">
      <c r="A7" s="3">
        <f ca="1">RAND()</f>
        <v>5.2201821340843946E-2</v>
      </c>
      <c r="B7" s="3">
        <f t="shared" ref="B7:B66" ca="1" si="0">RANK(A7,$A$7:$A$106)</f>
        <v>96</v>
      </c>
      <c r="C7" s="4">
        <f ca="1">B7</f>
        <v>96</v>
      </c>
      <c r="D7" s="4"/>
      <c r="E7" s="4"/>
      <c r="F7" s="4"/>
      <c r="G7" s="4"/>
      <c r="H7" s="4"/>
      <c r="I7" s="131">
        <v>1</v>
      </c>
      <c r="J7" s="132"/>
      <c r="K7" s="132"/>
      <c r="L7" s="133"/>
      <c r="M7" s="133"/>
      <c r="N7" s="134"/>
      <c r="O7" s="132"/>
      <c r="P7" s="132"/>
      <c r="Q7" s="135"/>
      <c r="T7" s="23"/>
      <c r="W7" s="113"/>
      <c r="X7" s="113"/>
      <c r="Y7" s="113"/>
      <c r="Z7" s="64">
        <f t="shared" ref="Z7:Z38" si="1">IF(K7&gt;"",1,0)</f>
        <v>0</v>
      </c>
      <c r="AA7" s="108">
        <f>IF(J7&gt;"",1,0)</f>
        <v>0</v>
      </c>
      <c r="AB7" s="105">
        <f>IF(K7&gt;"",1,0)</f>
        <v>0</v>
      </c>
      <c r="AC7" s="105">
        <f>IF(N7&gt;"",1,0)</f>
        <v>0</v>
      </c>
      <c r="AD7" s="64"/>
      <c r="AE7" s="64"/>
      <c r="AF7" s="64"/>
      <c r="AG7" s="64"/>
      <c r="AH7" s="64"/>
    </row>
    <row r="8" spans="1:34" x14ac:dyDescent="0.2">
      <c r="A8" s="3">
        <f t="shared" ref="A8:A66" ca="1" si="2">RAND()</f>
        <v>0.54065525670740833</v>
      </c>
      <c r="B8" s="3">
        <f t="shared" ca="1" si="0"/>
        <v>48</v>
      </c>
      <c r="C8" s="4">
        <f t="shared" ref="C8:C66" ca="1" si="3">B8</f>
        <v>48</v>
      </c>
      <c r="D8" s="4"/>
      <c r="E8" s="4"/>
      <c r="F8" s="4"/>
      <c r="G8" s="4"/>
      <c r="H8" s="4"/>
      <c r="I8" s="33">
        <v>2</v>
      </c>
      <c r="J8" s="132"/>
      <c r="K8" s="132"/>
      <c r="L8" s="133"/>
      <c r="M8" s="133"/>
      <c r="N8" s="134"/>
      <c r="O8" s="132"/>
      <c r="P8" s="132"/>
      <c r="Q8" s="68"/>
      <c r="W8" s="113"/>
      <c r="X8" s="113"/>
      <c r="Y8" s="113"/>
      <c r="Z8" s="64">
        <f t="shared" si="1"/>
        <v>0</v>
      </c>
      <c r="AA8" s="108">
        <f t="shared" ref="AA8:AA39" si="4">IF(J8&gt;"",1,0)</f>
        <v>0</v>
      </c>
      <c r="AB8" s="105">
        <f t="shared" ref="AB8:AB39" si="5">IF(N8&gt;"",1,0)</f>
        <v>0</v>
      </c>
      <c r="AC8" s="105">
        <f t="shared" ref="AC8:AC66" si="6">IF(Q8&gt;"",1,0)</f>
        <v>0</v>
      </c>
      <c r="AD8" s="64"/>
      <c r="AE8" s="64"/>
      <c r="AF8" s="64"/>
      <c r="AG8" s="64"/>
      <c r="AH8" s="64"/>
    </row>
    <row r="9" spans="1:34" x14ac:dyDescent="0.2">
      <c r="A9" s="3">
        <f t="shared" ca="1" si="2"/>
        <v>0.44585114173095264</v>
      </c>
      <c r="B9" s="3">
        <f t="shared" ca="1" si="0"/>
        <v>58</v>
      </c>
      <c r="C9" s="4">
        <f t="shared" ca="1" si="3"/>
        <v>58</v>
      </c>
      <c r="D9" s="4"/>
      <c r="E9" s="4"/>
      <c r="F9" s="4"/>
      <c r="G9" s="4"/>
      <c r="H9" s="4"/>
      <c r="I9" s="33">
        <v>3</v>
      </c>
      <c r="J9" s="132"/>
      <c r="K9" s="132"/>
      <c r="L9" s="133"/>
      <c r="M9" s="133"/>
      <c r="N9" s="134"/>
      <c r="O9" s="132"/>
      <c r="P9" s="132"/>
      <c r="Q9" s="68"/>
      <c r="W9" s="113"/>
      <c r="X9" s="113"/>
      <c r="Y9" s="113"/>
      <c r="Z9" s="64">
        <f t="shared" si="1"/>
        <v>0</v>
      </c>
      <c r="AA9" s="108">
        <f t="shared" si="4"/>
        <v>0</v>
      </c>
      <c r="AB9" s="105">
        <f t="shared" si="5"/>
        <v>0</v>
      </c>
      <c r="AC9" s="105">
        <f t="shared" si="6"/>
        <v>0</v>
      </c>
      <c r="AD9" s="64"/>
      <c r="AE9" s="64"/>
      <c r="AF9" s="64"/>
      <c r="AG9" s="64"/>
      <c r="AH9" s="64"/>
    </row>
    <row r="10" spans="1:34" x14ac:dyDescent="0.2">
      <c r="A10" s="3">
        <f t="shared" ca="1" si="2"/>
        <v>0.73624967639753214</v>
      </c>
      <c r="B10" s="3">
        <f t="shared" ca="1" si="0"/>
        <v>23</v>
      </c>
      <c r="C10" s="4">
        <f t="shared" ca="1" si="3"/>
        <v>23</v>
      </c>
      <c r="D10" s="4"/>
      <c r="E10" s="4"/>
      <c r="F10" s="4"/>
      <c r="G10" s="4"/>
      <c r="H10" s="4"/>
      <c r="I10" s="33">
        <v>4</v>
      </c>
      <c r="J10" s="132"/>
      <c r="K10" s="132"/>
      <c r="L10" s="133"/>
      <c r="M10" s="133"/>
      <c r="N10" s="134"/>
      <c r="O10" s="132"/>
      <c r="P10" s="132"/>
      <c r="Q10" s="68"/>
      <c r="W10" s="113"/>
      <c r="X10" s="113"/>
      <c r="Y10" s="113"/>
      <c r="Z10" s="64">
        <f t="shared" si="1"/>
        <v>0</v>
      </c>
      <c r="AA10" s="108">
        <f t="shared" si="4"/>
        <v>0</v>
      </c>
      <c r="AB10" s="105">
        <f t="shared" si="5"/>
        <v>0</v>
      </c>
      <c r="AC10" s="105">
        <f t="shared" si="6"/>
        <v>0</v>
      </c>
      <c r="AD10" s="64"/>
      <c r="AE10" s="64"/>
      <c r="AF10" s="64"/>
      <c r="AG10" s="64"/>
      <c r="AH10" s="64"/>
    </row>
    <row r="11" spans="1:34" x14ac:dyDescent="0.2">
      <c r="A11" s="3">
        <f t="shared" ca="1" si="2"/>
        <v>0.71161246403730949</v>
      </c>
      <c r="B11" s="3">
        <f t="shared" ca="1" si="0"/>
        <v>28</v>
      </c>
      <c r="C11" s="4">
        <f t="shared" ca="1" si="3"/>
        <v>28</v>
      </c>
      <c r="D11" s="4"/>
      <c r="E11" s="4"/>
      <c r="F11" s="4"/>
      <c r="G11" s="4"/>
      <c r="H11" s="4"/>
      <c r="I11" s="33">
        <v>5</v>
      </c>
      <c r="J11" s="132"/>
      <c r="K11" s="132"/>
      <c r="L11" s="133"/>
      <c r="M11" s="133"/>
      <c r="N11" s="134"/>
      <c r="O11" s="132"/>
      <c r="P11" s="132"/>
      <c r="Q11" s="68"/>
      <c r="W11" s="113"/>
      <c r="X11" s="113"/>
      <c r="Y11" s="113"/>
      <c r="Z11" s="64">
        <f t="shared" si="1"/>
        <v>0</v>
      </c>
      <c r="AA11" s="108">
        <f t="shared" si="4"/>
        <v>0</v>
      </c>
      <c r="AB11" s="105">
        <f t="shared" si="5"/>
        <v>0</v>
      </c>
      <c r="AC11" s="105">
        <f t="shared" si="6"/>
        <v>0</v>
      </c>
      <c r="AD11" s="64"/>
      <c r="AE11" s="64"/>
      <c r="AF11" s="64"/>
      <c r="AG11" s="64"/>
      <c r="AH11" s="64"/>
    </row>
    <row r="12" spans="1:34" x14ac:dyDescent="0.2">
      <c r="A12" s="3">
        <f t="shared" ca="1" si="2"/>
        <v>6.3573594212945284E-2</v>
      </c>
      <c r="B12" s="3">
        <f t="shared" ca="1" si="0"/>
        <v>95</v>
      </c>
      <c r="C12" s="4">
        <f t="shared" ca="1" si="3"/>
        <v>95</v>
      </c>
      <c r="D12" s="4"/>
      <c r="E12" s="4"/>
      <c r="F12" s="4"/>
      <c r="G12" s="4"/>
      <c r="H12" s="4"/>
      <c r="I12" s="33">
        <v>6</v>
      </c>
      <c r="J12" s="132"/>
      <c r="K12" s="132"/>
      <c r="L12" s="133"/>
      <c r="M12" s="133"/>
      <c r="N12" s="134"/>
      <c r="O12" s="132"/>
      <c r="P12" s="132"/>
      <c r="Q12" s="68"/>
      <c r="W12" s="113"/>
      <c r="X12" s="113"/>
      <c r="Y12" s="113"/>
      <c r="Z12" s="64">
        <f t="shared" si="1"/>
        <v>0</v>
      </c>
      <c r="AA12" s="108">
        <f t="shared" si="4"/>
        <v>0</v>
      </c>
      <c r="AB12" s="105">
        <f t="shared" si="5"/>
        <v>0</v>
      </c>
      <c r="AC12" s="105">
        <f t="shared" si="6"/>
        <v>0</v>
      </c>
      <c r="AD12" s="64"/>
      <c r="AE12" s="64"/>
      <c r="AF12" s="64"/>
      <c r="AG12" s="64"/>
      <c r="AH12" s="64"/>
    </row>
    <row r="13" spans="1:34" x14ac:dyDescent="0.2">
      <c r="A13" s="3">
        <f t="shared" ca="1" si="2"/>
        <v>0.30992507302175798</v>
      </c>
      <c r="B13" s="3">
        <f t="shared" ca="1" si="0"/>
        <v>76</v>
      </c>
      <c r="C13" s="4">
        <f t="shared" ca="1" si="3"/>
        <v>76</v>
      </c>
      <c r="D13" s="4"/>
      <c r="E13" s="4"/>
      <c r="F13" s="4"/>
      <c r="G13" s="4"/>
      <c r="H13" s="4"/>
      <c r="I13" s="33">
        <v>7</v>
      </c>
      <c r="J13" s="132"/>
      <c r="K13" s="132"/>
      <c r="L13" s="133"/>
      <c r="M13" s="133"/>
      <c r="N13" s="134"/>
      <c r="O13" s="132"/>
      <c r="P13" s="132"/>
      <c r="Q13" s="68"/>
      <c r="W13" s="113"/>
      <c r="X13" s="113"/>
      <c r="Y13" s="113"/>
      <c r="Z13" s="64">
        <f t="shared" si="1"/>
        <v>0</v>
      </c>
      <c r="AA13" s="108">
        <f t="shared" si="4"/>
        <v>0</v>
      </c>
      <c r="AB13" s="105">
        <f t="shared" si="5"/>
        <v>0</v>
      </c>
      <c r="AC13" s="105">
        <f t="shared" si="6"/>
        <v>0</v>
      </c>
      <c r="AD13" s="64"/>
      <c r="AE13" s="64"/>
      <c r="AF13" s="64"/>
      <c r="AG13" s="64"/>
      <c r="AH13" s="64"/>
    </row>
    <row r="14" spans="1:34" x14ac:dyDescent="0.2">
      <c r="A14" s="3">
        <f t="shared" ca="1" si="2"/>
        <v>0.88410276753034012</v>
      </c>
      <c r="B14" s="3">
        <f t="shared" ca="1" si="0"/>
        <v>9</v>
      </c>
      <c r="C14" s="4">
        <f t="shared" ca="1" si="3"/>
        <v>9</v>
      </c>
      <c r="D14" s="4"/>
      <c r="E14" s="4"/>
      <c r="F14" s="4"/>
      <c r="G14" s="4"/>
      <c r="H14" s="4"/>
      <c r="I14" s="33">
        <v>8</v>
      </c>
      <c r="J14" s="132"/>
      <c r="K14" s="132"/>
      <c r="L14" s="133"/>
      <c r="M14" s="133"/>
      <c r="N14" s="134"/>
      <c r="O14" s="132"/>
      <c r="P14" s="132"/>
      <c r="Q14" s="68"/>
      <c r="W14" s="113"/>
      <c r="X14" s="113"/>
      <c r="Y14" s="113"/>
      <c r="Z14" s="64">
        <f t="shared" si="1"/>
        <v>0</v>
      </c>
      <c r="AA14" s="108">
        <f t="shared" si="4"/>
        <v>0</v>
      </c>
      <c r="AB14" s="105">
        <f t="shared" si="5"/>
        <v>0</v>
      </c>
      <c r="AC14" s="105">
        <f t="shared" si="6"/>
        <v>0</v>
      </c>
      <c r="AD14" s="64"/>
      <c r="AE14" s="64"/>
      <c r="AF14" s="64"/>
      <c r="AG14" s="64"/>
      <c r="AH14" s="64"/>
    </row>
    <row r="15" spans="1:34" x14ac:dyDescent="0.2">
      <c r="A15" s="3">
        <f t="shared" ca="1" si="2"/>
        <v>0.59800631187630837</v>
      </c>
      <c r="B15" s="3">
        <f t="shared" ca="1" si="0"/>
        <v>37</v>
      </c>
      <c r="C15" s="4">
        <f t="shared" ca="1" si="3"/>
        <v>37</v>
      </c>
      <c r="D15" s="4"/>
      <c r="E15" s="4"/>
      <c r="F15" s="4"/>
      <c r="G15" s="4"/>
      <c r="H15" s="4"/>
      <c r="I15" s="33">
        <v>9</v>
      </c>
      <c r="J15" s="132"/>
      <c r="K15" s="132"/>
      <c r="L15" s="133"/>
      <c r="M15" s="133"/>
      <c r="N15" s="134"/>
      <c r="O15" s="132"/>
      <c r="P15" s="132"/>
      <c r="Q15" s="68"/>
      <c r="W15" s="113"/>
      <c r="X15" s="113"/>
      <c r="Y15" s="113"/>
      <c r="Z15" s="64">
        <f t="shared" si="1"/>
        <v>0</v>
      </c>
      <c r="AA15" s="108">
        <f t="shared" si="4"/>
        <v>0</v>
      </c>
      <c r="AB15" s="105">
        <f t="shared" si="5"/>
        <v>0</v>
      </c>
      <c r="AC15" s="105">
        <f t="shared" si="6"/>
        <v>0</v>
      </c>
      <c r="AD15" s="64"/>
      <c r="AE15" s="64"/>
      <c r="AF15" s="64"/>
      <c r="AG15" s="64"/>
      <c r="AH15" s="64"/>
    </row>
    <row r="16" spans="1:34" x14ac:dyDescent="0.2">
      <c r="A16" s="3">
        <f t="shared" ca="1" si="2"/>
        <v>0.11571908842026524</v>
      </c>
      <c r="B16" s="3">
        <f t="shared" ca="1" si="0"/>
        <v>90</v>
      </c>
      <c r="C16" s="4">
        <f t="shared" ca="1" si="3"/>
        <v>90</v>
      </c>
      <c r="D16" s="4"/>
      <c r="E16" s="4"/>
      <c r="F16" s="4"/>
      <c r="G16" s="4"/>
      <c r="H16" s="4"/>
      <c r="I16" s="33">
        <v>10</v>
      </c>
      <c r="J16" s="132"/>
      <c r="K16" s="132"/>
      <c r="L16" s="133"/>
      <c r="M16" s="133"/>
      <c r="N16" s="134"/>
      <c r="O16" s="132"/>
      <c r="P16" s="132"/>
      <c r="Q16" s="68"/>
      <c r="W16" s="113"/>
      <c r="X16" s="113"/>
      <c r="Y16" s="113"/>
      <c r="Z16" s="64">
        <f t="shared" si="1"/>
        <v>0</v>
      </c>
      <c r="AA16" s="108">
        <f t="shared" si="4"/>
        <v>0</v>
      </c>
      <c r="AB16" s="105">
        <f t="shared" si="5"/>
        <v>0</v>
      </c>
      <c r="AC16" s="105">
        <f t="shared" si="6"/>
        <v>0</v>
      </c>
      <c r="AD16" s="112" t="s">
        <v>77</v>
      </c>
      <c r="AE16" s="64"/>
      <c r="AF16" s="64"/>
      <c r="AG16" s="64"/>
      <c r="AH16" s="64"/>
    </row>
    <row r="17" spans="1:34" x14ac:dyDescent="0.2">
      <c r="A17" s="3">
        <f t="shared" ca="1" si="2"/>
        <v>0.49565970699736239</v>
      </c>
      <c r="B17" s="3">
        <f t="shared" ca="1" si="0"/>
        <v>54</v>
      </c>
      <c r="C17" s="4">
        <f t="shared" ca="1" si="3"/>
        <v>54</v>
      </c>
      <c r="D17" s="4"/>
      <c r="E17" s="4"/>
      <c r="F17" s="4"/>
      <c r="G17" s="4"/>
      <c r="H17" s="4"/>
      <c r="I17" s="33">
        <v>11</v>
      </c>
      <c r="J17" s="132"/>
      <c r="K17" s="132"/>
      <c r="L17" s="133"/>
      <c r="M17" s="133"/>
      <c r="N17" s="134"/>
      <c r="O17" s="132"/>
      <c r="P17" s="132"/>
      <c r="Q17" s="68"/>
      <c r="R17"/>
      <c r="S17"/>
      <c r="T17"/>
      <c r="U17"/>
      <c r="V17"/>
      <c r="W17" s="114"/>
      <c r="X17" s="114"/>
      <c r="Y17" s="114"/>
      <c r="Z17" s="64">
        <f t="shared" si="1"/>
        <v>0</v>
      </c>
      <c r="AA17" s="108">
        <f t="shared" si="4"/>
        <v>0</v>
      </c>
      <c r="AB17" s="105">
        <f t="shared" si="5"/>
        <v>0</v>
      </c>
      <c r="AC17" s="105">
        <f t="shared" si="6"/>
        <v>0</v>
      </c>
      <c r="AD17" s="112" t="s">
        <v>78</v>
      </c>
      <c r="AE17" s="64"/>
      <c r="AF17" s="64"/>
      <c r="AG17" s="64"/>
      <c r="AH17" s="64"/>
    </row>
    <row r="18" spans="1:34" x14ac:dyDescent="0.2">
      <c r="A18" s="3">
        <f t="shared" ca="1" si="2"/>
        <v>0.43882974247876771</v>
      </c>
      <c r="B18" s="3">
        <f t="shared" ca="1" si="0"/>
        <v>59</v>
      </c>
      <c r="C18" s="4">
        <f t="shared" ca="1" si="3"/>
        <v>59</v>
      </c>
      <c r="D18" s="4"/>
      <c r="E18" s="4"/>
      <c r="F18" s="4"/>
      <c r="G18" s="4"/>
      <c r="H18" s="4"/>
      <c r="I18" s="33">
        <v>12</v>
      </c>
      <c r="J18" s="132"/>
      <c r="K18" s="132"/>
      <c r="L18" s="133"/>
      <c r="M18" s="133"/>
      <c r="N18" s="134"/>
      <c r="O18" s="132"/>
      <c r="P18" s="132"/>
      <c r="Q18" s="68"/>
      <c r="R18"/>
      <c r="S18"/>
      <c r="T18"/>
      <c r="U18"/>
      <c r="V18"/>
      <c r="W18" s="114"/>
      <c r="X18" s="114"/>
      <c r="Y18" s="114"/>
      <c r="Z18" s="64">
        <f t="shared" si="1"/>
        <v>0</v>
      </c>
      <c r="AA18" s="108">
        <f t="shared" si="4"/>
        <v>0</v>
      </c>
      <c r="AB18" s="105">
        <f t="shared" si="5"/>
        <v>0</v>
      </c>
      <c r="AC18" s="105">
        <f t="shared" si="6"/>
        <v>0</v>
      </c>
      <c r="AD18" s="112" t="s">
        <v>79</v>
      </c>
      <c r="AE18" s="64"/>
      <c r="AF18" s="64"/>
      <c r="AG18" s="64"/>
      <c r="AH18" s="64"/>
    </row>
    <row r="19" spans="1:34" x14ac:dyDescent="0.2">
      <c r="A19" s="3">
        <f t="shared" ca="1" si="2"/>
        <v>0.29444460683413498</v>
      </c>
      <c r="B19" s="3">
        <f t="shared" ca="1" si="0"/>
        <v>78</v>
      </c>
      <c r="C19" s="4">
        <f t="shared" ca="1" si="3"/>
        <v>78</v>
      </c>
      <c r="D19" s="4"/>
      <c r="E19" s="4"/>
      <c r="F19" s="4"/>
      <c r="G19" s="4"/>
      <c r="H19" s="4"/>
      <c r="I19" s="33">
        <v>13</v>
      </c>
      <c r="J19" s="132"/>
      <c r="K19" s="132"/>
      <c r="L19" s="133"/>
      <c r="M19" s="133"/>
      <c r="N19" s="134"/>
      <c r="O19" s="132"/>
      <c r="P19" s="132"/>
      <c r="Q19" s="68"/>
      <c r="R19"/>
      <c r="S19"/>
      <c r="T19"/>
      <c r="U19"/>
      <c r="V19"/>
      <c r="W19" s="114"/>
      <c r="X19" s="114"/>
      <c r="Y19" s="114"/>
      <c r="Z19" s="64">
        <f t="shared" si="1"/>
        <v>0</v>
      </c>
      <c r="AA19" s="108">
        <f t="shared" si="4"/>
        <v>0</v>
      </c>
      <c r="AB19" s="105">
        <f t="shared" si="5"/>
        <v>0</v>
      </c>
      <c r="AC19" s="105">
        <f t="shared" si="6"/>
        <v>0</v>
      </c>
      <c r="AD19" s="112" t="s">
        <v>80</v>
      </c>
      <c r="AE19" s="64"/>
      <c r="AF19" s="64"/>
      <c r="AG19" s="64"/>
      <c r="AH19" s="64"/>
    </row>
    <row r="20" spans="1:34" x14ac:dyDescent="0.2">
      <c r="A20" s="3">
        <f t="shared" ca="1" si="2"/>
        <v>0.6959255325741811</v>
      </c>
      <c r="B20" s="3">
        <f t="shared" ca="1" si="0"/>
        <v>29</v>
      </c>
      <c r="C20" s="4">
        <f t="shared" ca="1" si="3"/>
        <v>29</v>
      </c>
      <c r="D20" s="4"/>
      <c r="E20" s="4"/>
      <c r="F20" s="4"/>
      <c r="G20" s="4"/>
      <c r="H20" s="4"/>
      <c r="I20" s="33">
        <v>14</v>
      </c>
      <c r="J20" s="132"/>
      <c r="K20" s="132"/>
      <c r="L20" s="133"/>
      <c r="M20" s="133"/>
      <c r="N20" s="134"/>
      <c r="O20" s="132"/>
      <c r="P20" s="132"/>
      <c r="Q20" s="68"/>
      <c r="R20"/>
      <c r="S20"/>
      <c r="T20"/>
      <c r="U20"/>
      <c r="V20"/>
      <c r="W20" s="114"/>
      <c r="X20" s="114"/>
      <c r="Y20" s="114"/>
      <c r="Z20" s="64">
        <f t="shared" si="1"/>
        <v>0</v>
      </c>
      <c r="AA20" s="108">
        <f t="shared" si="4"/>
        <v>0</v>
      </c>
      <c r="AB20" s="105">
        <f t="shared" si="5"/>
        <v>0</v>
      </c>
      <c r="AC20" s="105">
        <f t="shared" si="6"/>
        <v>0</v>
      </c>
      <c r="AD20" s="112" t="s">
        <v>81</v>
      </c>
      <c r="AE20" s="64"/>
      <c r="AF20" s="64"/>
      <c r="AG20" s="64"/>
      <c r="AH20" s="64"/>
    </row>
    <row r="21" spans="1:34" x14ac:dyDescent="0.2">
      <c r="A21" s="3">
        <f t="shared" ca="1" si="2"/>
        <v>0.74896413226738223</v>
      </c>
      <c r="B21" s="3">
        <f t="shared" ca="1" si="0"/>
        <v>22</v>
      </c>
      <c r="C21" s="4">
        <f t="shared" ca="1" si="3"/>
        <v>22</v>
      </c>
      <c r="D21" s="4"/>
      <c r="E21" s="4"/>
      <c r="F21" s="4"/>
      <c r="G21" s="4"/>
      <c r="H21" s="4"/>
      <c r="I21" s="33">
        <v>15</v>
      </c>
      <c r="J21" s="132"/>
      <c r="K21" s="132"/>
      <c r="L21" s="133"/>
      <c r="M21" s="133"/>
      <c r="N21" s="134"/>
      <c r="O21" s="132"/>
      <c r="P21" s="132"/>
      <c r="Q21" s="68"/>
      <c r="R21"/>
      <c r="S21"/>
      <c r="T21"/>
      <c r="U21"/>
      <c r="V21"/>
      <c r="W21" s="114"/>
      <c r="X21" s="114"/>
      <c r="Y21" s="114"/>
      <c r="Z21" s="64">
        <f t="shared" si="1"/>
        <v>0</v>
      </c>
      <c r="AA21" s="108">
        <f t="shared" si="4"/>
        <v>0</v>
      </c>
      <c r="AB21" s="105">
        <f t="shared" si="5"/>
        <v>0</v>
      </c>
      <c r="AC21" s="105">
        <f t="shared" si="6"/>
        <v>0</v>
      </c>
      <c r="AD21" s="112" t="s">
        <v>82</v>
      </c>
      <c r="AE21" s="64"/>
      <c r="AF21" s="64"/>
      <c r="AG21" s="64"/>
      <c r="AH21" s="64"/>
    </row>
    <row r="22" spans="1:34" x14ac:dyDescent="0.2">
      <c r="A22" s="3">
        <f t="shared" ca="1" si="2"/>
        <v>0.9180689664599917</v>
      </c>
      <c r="B22" s="3">
        <f t="shared" ca="1" si="0"/>
        <v>4</v>
      </c>
      <c r="C22" s="4">
        <f t="shared" ca="1" si="3"/>
        <v>4</v>
      </c>
      <c r="D22" s="4"/>
      <c r="E22" s="4"/>
      <c r="F22" s="4"/>
      <c r="G22" s="4"/>
      <c r="H22" s="4"/>
      <c r="I22" s="33">
        <v>16</v>
      </c>
      <c r="J22" s="132"/>
      <c r="K22" s="132"/>
      <c r="L22" s="133"/>
      <c r="M22" s="133"/>
      <c r="N22" s="134"/>
      <c r="O22" s="132"/>
      <c r="P22" s="132"/>
      <c r="Q22" s="68"/>
      <c r="R22"/>
      <c r="S22"/>
      <c r="T22"/>
      <c r="U22"/>
      <c r="V22"/>
      <c r="W22" s="114"/>
      <c r="X22" s="114"/>
      <c r="Y22" s="114"/>
      <c r="Z22" s="64">
        <f t="shared" si="1"/>
        <v>0</v>
      </c>
      <c r="AA22" s="108">
        <f t="shared" si="4"/>
        <v>0</v>
      </c>
      <c r="AB22" s="105">
        <f t="shared" si="5"/>
        <v>0</v>
      </c>
      <c r="AC22" s="105">
        <f t="shared" si="6"/>
        <v>0</v>
      </c>
      <c r="AD22" s="112" t="s">
        <v>83</v>
      </c>
      <c r="AE22" s="64"/>
      <c r="AF22" s="64"/>
      <c r="AG22" s="64"/>
      <c r="AH22" s="64"/>
    </row>
    <row r="23" spans="1:34" x14ac:dyDescent="0.2">
      <c r="A23" s="3">
        <f t="shared" ca="1" si="2"/>
        <v>0.30410706484413408</v>
      </c>
      <c r="B23" s="3">
        <f t="shared" ca="1" si="0"/>
        <v>77</v>
      </c>
      <c r="C23" s="4">
        <f t="shared" ca="1" si="3"/>
        <v>77</v>
      </c>
      <c r="D23" s="4"/>
      <c r="E23" s="4"/>
      <c r="F23" s="4"/>
      <c r="G23" s="4"/>
      <c r="H23" s="4"/>
      <c r="I23" s="33">
        <v>17</v>
      </c>
      <c r="J23" s="132"/>
      <c r="K23" s="132"/>
      <c r="L23" s="133"/>
      <c r="M23" s="133"/>
      <c r="N23" s="134"/>
      <c r="O23" s="132"/>
      <c r="P23" s="132"/>
      <c r="Q23" s="68"/>
      <c r="R23"/>
      <c r="S23"/>
      <c r="T23"/>
      <c r="U23"/>
      <c r="V23"/>
      <c r="W23" s="114"/>
      <c r="X23" s="114"/>
      <c r="Y23" s="114"/>
      <c r="Z23" s="64">
        <f t="shared" si="1"/>
        <v>0</v>
      </c>
      <c r="AA23" s="108">
        <f t="shared" si="4"/>
        <v>0</v>
      </c>
      <c r="AB23" s="105">
        <f t="shared" si="5"/>
        <v>0</v>
      </c>
      <c r="AC23" s="105">
        <f t="shared" si="6"/>
        <v>0</v>
      </c>
      <c r="AD23" s="112" t="s">
        <v>84</v>
      </c>
      <c r="AE23" s="64"/>
      <c r="AF23" s="64"/>
      <c r="AG23" s="64"/>
      <c r="AH23" s="64"/>
    </row>
    <row r="24" spans="1:34" x14ac:dyDescent="0.2">
      <c r="A24" s="3">
        <f t="shared" ca="1" si="2"/>
        <v>0.80107183728510833</v>
      </c>
      <c r="B24" s="3">
        <f t="shared" ca="1" si="0"/>
        <v>15</v>
      </c>
      <c r="C24" s="4">
        <f t="shared" ca="1" si="3"/>
        <v>15</v>
      </c>
      <c r="D24" s="4"/>
      <c r="E24" s="4"/>
      <c r="F24" s="4"/>
      <c r="G24" s="4"/>
      <c r="H24" s="4"/>
      <c r="I24" s="33">
        <v>18</v>
      </c>
      <c r="J24" s="132"/>
      <c r="K24" s="132"/>
      <c r="L24" s="133"/>
      <c r="M24" s="133"/>
      <c r="N24" s="134"/>
      <c r="O24" s="132"/>
      <c r="P24" s="132"/>
      <c r="Q24" s="68"/>
      <c r="R24"/>
      <c r="S24"/>
      <c r="T24"/>
      <c r="U24"/>
      <c r="V24"/>
      <c r="W24" s="114"/>
      <c r="X24" s="114"/>
      <c r="Y24" s="114"/>
      <c r="Z24" s="64">
        <f t="shared" si="1"/>
        <v>0</v>
      </c>
      <c r="AA24" s="108">
        <f t="shared" si="4"/>
        <v>0</v>
      </c>
      <c r="AB24" s="105">
        <f t="shared" si="5"/>
        <v>0</v>
      </c>
      <c r="AC24" s="105">
        <f t="shared" si="6"/>
        <v>0</v>
      </c>
      <c r="AD24" s="112" t="s">
        <v>85</v>
      </c>
      <c r="AE24" s="64"/>
      <c r="AF24" s="64"/>
      <c r="AG24" s="64"/>
      <c r="AH24" s="64"/>
    </row>
    <row r="25" spans="1:34" x14ac:dyDescent="0.2">
      <c r="A25" s="3">
        <f t="shared" ca="1" si="2"/>
        <v>6.5985621723463228E-2</v>
      </c>
      <c r="B25" s="3">
        <f t="shared" ca="1" si="0"/>
        <v>94</v>
      </c>
      <c r="C25" s="4">
        <f t="shared" ca="1" si="3"/>
        <v>94</v>
      </c>
      <c r="D25" s="4"/>
      <c r="E25" s="4"/>
      <c r="F25" s="4"/>
      <c r="G25" s="4"/>
      <c r="H25" s="4"/>
      <c r="I25" s="33">
        <v>19</v>
      </c>
      <c r="J25" s="132"/>
      <c r="K25" s="132"/>
      <c r="L25" s="133"/>
      <c r="M25" s="133"/>
      <c r="N25" s="134"/>
      <c r="O25" s="132"/>
      <c r="P25" s="132"/>
      <c r="Q25" s="68"/>
      <c r="R25"/>
      <c r="S25"/>
      <c r="T25"/>
      <c r="U25"/>
      <c r="V25"/>
      <c r="W25" s="114"/>
      <c r="X25" s="114"/>
      <c r="Y25" s="114"/>
      <c r="Z25" s="64">
        <f t="shared" si="1"/>
        <v>0</v>
      </c>
      <c r="AA25" s="108">
        <f t="shared" si="4"/>
        <v>0</v>
      </c>
      <c r="AB25" s="105">
        <f t="shared" si="5"/>
        <v>0</v>
      </c>
      <c r="AC25" s="105">
        <f t="shared" si="6"/>
        <v>0</v>
      </c>
      <c r="AD25" s="112" t="s">
        <v>86</v>
      </c>
      <c r="AE25" s="64"/>
      <c r="AF25" s="64"/>
      <c r="AG25" s="64"/>
      <c r="AH25" s="64"/>
    </row>
    <row r="26" spans="1:34" x14ac:dyDescent="0.2">
      <c r="A26" s="3">
        <f t="shared" ca="1" si="2"/>
        <v>0.57334734061861392</v>
      </c>
      <c r="B26" s="3">
        <f t="shared" ca="1" si="0"/>
        <v>40</v>
      </c>
      <c r="C26" s="4">
        <f t="shared" ca="1" si="3"/>
        <v>40</v>
      </c>
      <c r="D26" s="4"/>
      <c r="E26" s="4"/>
      <c r="F26" s="4"/>
      <c r="G26" s="4"/>
      <c r="H26" s="4"/>
      <c r="I26" s="33">
        <v>20</v>
      </c>
      <c r="J26" s="132"/>
      <c r="K26" s="132"/>
      <c r="L26" s="133"/>
      <c r="M26" s="133"/>
      <c r="N26" s="134"/>
      <c r="O26" s="132"/>
      <c r="P26" s="132"/>
      <c r="Q26" s="68"/>
      <c r="R26"/>
      <c r="S26"/>
      <c r="T26"/>
      <c r="U26"/>
      <c r="V26"/>
      <c r="W26" s="114"/>
      <c r="X26" s="114"/>
      <c r="Y26" s="114"/>
      <c r="Z26" s="64">
        <f t="shared" si="1"/>
        <v>0</v>
      </c>
      <c r="AA26" s="108">
        <f t="shared" si="4"/>
        <v>0</v>
      </c>
      <c r="AB26" s="105">
        <f t="shared" si="5"/>
        <v>0</v>
      </c>
      <c r="AC26" s="105">
        <f t="shared" si="6"/>
        <v>0</v>
      </c>
      <c r="AD26" s="112" t="s">
        <v>87</v>
      </c>
      <c r="AE26" s="64"/>
      <c r="AF26" s="64"/>
      <c r="AG26" s="64"/>
      <c r="AH26" s="64"/>
    </row>
    <row r="27" spans="1:34" x14ac:dyDescent="0.2">
      <c r="A27" s="3">
        <f t="shared" ca="1" si="2"/>
        <v>0.5721729932029086</v>
      </c>
      <c r="B27" s="3">
        <f t="shared" ca="1" si="0"/>
        <v>41</v>
      </c>
      <c r="C27" s="4">
        <f t="shared" ca="1" si="3"/>
        <v>41</v>
      </c>
      <c r="D27" s="4"/>
      <c r="E27" s="4"/>
      <c r="F27" s="4"/>
      <c r="G27" s="4"/>
      <c r="H27" s="4"/>
      <c r="I27" s="33">
        <v>21</v>
      </c>
      <c r="J27" s="132"/>
      <c r="K27" s="132"/>
      <c r="L27" s="133"/>
      <c r="M27" s="133"/>
      <c r="N27" s="134"/>
      <c r="O27" s="132"/>
      <c r="P27" s="132"/>
      <c r="Q27" s="68"/>
      <c r="R27"/>
      <c r="S27"/>
      <c r="T27"/>
      <c r="U27"/>
      <c r="V27"/>
      <c r="W27" s="114"/>
      <c r="X27" s="114"/>
      <c r="Y27" s="114"/>
      <c r="Z27" s="64">
        <f t="shared" si="1"/>
        <v>0</v>
      </c>
      <c r="AA27" s="108">
        <f t="shared" si="4"/>
        <v>0</v>
      </c>
      <c r="AB27" s="105">
        <f t="shared" si="5"/>
        <v>0</v>
      </c>
      <c r="AC27" s="105">
        <f t="shared" si="6"/>
        <v>0</v>
      </c>
      <c r="AD27" s="112" t="s">
        <v>88</v>
      </c>
      <c r="AE27" s="64"/>
      <c r="AF27" s="64"/>
      <c r="AG27" s="64"/>
      <c r="AH27" s="64"/>
    </row>
    <row r="28" spans="1:34" x14ac:dyDescent="0.2">
      <c r="A28" s="3">
        <f t="shared" ca="1" si="2"/>
        <v>0.72019018985765293</v>
      </c>
      <c r="B28" s="3">
        <f t="shared" ca="1" si="0"/>
        <v>26</v>
      </c>
      <c r="C28" s="4">
        <f t="shared" ca="1" si="3"/>
        <v>26</v>
      </c>
      <c r="D28" s="4"/>
      <c r="E28" s="4"/>
      <c r="F28" s="4"/>
      <c r="G28" s="4"/>
      <c r="H28" s="4"/>
      <c r="I28" s="33">
        <v>22</v>
      </c>
      <c r="J28" s="132"/>
      <c r="K28" s="132"/>
      <c r="L28" s="133"/>
      <c r="M28" s="133"/>
      <c r="N28" s="134"/>
      <c r="O28" s="132"/>
      <c r="P28" s="132"/>
      <c r="Q28" s="68"/>
      <c r="R28"/>
      <c r="S28"/>
      <c r="T28"/>
      <c r="U28"/>
      <c r="V28"/>
      <c r="W28" s="114"/>
      <c r="X28" s="114"/>
      <c r="Y28" s="114"/>
      <c r="Z28" s="64">
        <f t="shared" si="1"/>
        <v>0</v>
      </c>
      <c r="AA28" s="108">
        <f t="shared" si="4"/>
        <v>0</v>
      </c>
      <c r="AB28" s="105">
        <f t="shared" si="5"/>
        <v>0</v>
      </c>
      <c r="AC28" s="105">
        <f t="shared" si="6"/>
        <v>0</v>
      </c>
      <c r="AD28" s="112" t="s">
        <v>89</v>
      </c>
      <c r="AE28" s="64"/>
      <c r="AF28" s="64"/>
      <c r="AG28" s="64"/>
      <c r="AH28" s="64"/>
    </row>
    <row r="29" spans="1:34" x14ac:dyDescent="0.2">
      <c r="A29" s="3">
        <f t="shared" ca="1" si="2"/>
        <v>0.59509286699252917</v>
      </c>
      <c r="B29" s="3">
        <f t="shared" ca="1" si="0"/>
        <v>38</v>
      </c>
      <c r="C29" s="4">
        <f t="shared" ca="1" si="3"/>
        <v>38</v>
      </c>
      <c r="D29" s="4"/>
      <c r="E29" s="4"/>
      <c r="F29" s="4"/>
      <c r="G29" s="4"/>
      <c r="H29" s="4"/>
      <c r="I29" s="33">
        <v>23</v>
      </c>
      <c r="J29" s="132"/>
      <c r="K29" s="132"/>
      <c r="L29" s="133"/>
      <c r="M29" s="133"/>
      <c r="N29" s="134"/>
      <c r="O29" s="132"/>
      <c r="P29" s="132"/>
      <c r="Q29" s="68"/>
      <c r="R29"/>
      <c r="S29"/>
      <c r="T29"/>
      <c r="U29"/>
      <c r="V29"/>
      <c r="W29" s="114"/>
      <c r="X29" s="114"/>
      <c r="Y29" s="114"/>
      <c r="Z29" s="64">
        <f t="shared" si="1"/>
        <v>0</v>
      </c>
      <c r="AA29" s="108">
        <f t="shared" si="4"/>
        <v>0</v>
      </c>
      <c r="AB29" s="105">
        <f t="shared" si="5"/>
        <v>0</v>
      </c>
      <c r="AC29" s="105">
        <f t="shared" si="6"/>
        <v>0</v>
      </c>
      <c r="AD29" s="112" t="s">
        <v>90</v>
      </c>
      <c r="AE29" s="64"/>
      <c r="AF29" s="64"/>
      <c r="AG29" s="64"/>
      <c r="AH29" s="64"/>
    </row>
    <row r="30" spans="1:34" x14ac:dyDescent="0.2">
      <c r="A30" s="3">
        <f t="shared" ca="1" si="2"/>
        <v>0.85192120105761038</v>
      </c>
      <c r="B30" s="3">
        <f t="shared" ca="1" si="0"/>
        <v>12</v>
      </c>
      <c r="C30" s="4">
        <f t="shared" ca="1" si="3"/>
        <v>12</v>
      </c>
      <c r="D30" s="4"/>
      <c r="E30" s="4"/>
      <c r="F30" s="4"/>
      <c r="G30" s="4"/>
      <c r="H30" s="4"/>
      <c r="I30" s="33">
        <v>24</v>
      </c>
      <c r="J30" s="132"/>
      <c r="K30" s="132"/>
      <c r="L30" s="133"/>
      <c r="M30" s="133"/>
      <c r="N30" s="134"/>
      <c r="O30" s="132"/>
      <c r="P30" s="132"/>
      <c r="Q30" s="68"/>
      <c r="R30"/>
      <c r="S30"/>
      <c r="T30"/>
      <c r="U30"/>
      <c r="V30"/>
      <c r="W30" s="114"/>
      <c r="X30" s="114"/>
      <c r="Y30" s="114"/>
      <c r="Z30" s="64">
        <f t="shared" si="1"/>
        <v>0</v>
      </c>
      <c r="AA30" s="108">
        <f t="shared" si="4"/>
        <v>0</v>
      </c>
      <c r="AB30" s="105">
        <f t="shared" si="5"/>
        <v>0</v>
      </c>
      <c r="AC30" s="105">
        <f t="shared" si="6"/>
        <v>0</v>
      </c>
      <c r="AD30" s="112" t="s">
        <v>91</v>
      </c>
      <c r="AE30" s="64"/>
      <c r="AF30" s="64"/>
      <c r="AG30" s="64"/>
      <c r="AH30" s="64"/>
    </row>
    <row r="31" spans="1:34" x14ac:dyDescent="0.2">
      <c r="A31" s="3">
        <f t="shared" ca="1" si="2"/>
        <v>0.90441878938526332</v>
      </c>
      <c r="B31" s="3">
        <f t="shared" ca="1" si="0"/>
        <v>6</v>
      </c>
      <c r="C31" s="4">
        <f t="shared" ca="1" si="3"/>
        <v>6</v>
      </c>
      <c r="D31" s="4"/>
      <c r="E31" s="4"/>
      <c r="F31" s="4"/>
      <c r="G31" s="4"/>
      <c r="H31" s="4"/>
      <c r="I31" s="33">
        <v>25</v>
      </c>
      <c r="J31" s="132"/>
      <c r="K31" s="132"/>
      <c r="L31" s="133"/>
      <c r="M31" s="133"/>
      <c r="N31" s="134"/>
      <c r="O31" s="132"/>
      <c r="P31" s="132"/>
      <c r="Q31" s="68"/>
      <c r="R31"/>
      <c r="S31"/>
      <c r="T31"/>
      <c r="U31"/>
      <c r="V31"/>
      <c r="W31" s="114"/>
      <c r="X31" s="114"/>
      <c r="Y31" s="114"/>
      <c r="Z31" s="64">
        <f t="shared" si="1"/>
        <v>0</v>
      </c>
      <c r="AA31" s="108">
        <f t="shared" si="4"/>
        <v>0</v>
      </c>
      <c r="AB31" s="105">
        <f t="shared" si="5"/>
        <v>0</v>
      </c>
      <c r="AC31" s="105">
        <f t="shared" si="6"/>
        <v>0</v>
      </c>
      <c r="AD31" s="112" t="s">
        <v>92</v>
      </c>
      <c r="AE31" s="64"/>
      <c r="AF31" s="64"/>
      <c r="AG31" s="64"/>
      <c r="AH31" s="64"/>
    </row>
    <row r="32" spans="1:34" x14ac:dyDescent="0.2">
      <c r="A32" s="3">
        <f t="shared" ca="1" si="2"/>
        <v>0.92341220185255413</v>
      </c>
      <c r="B32" s="3">
        <f t="shared" ca="1" si="0"/>
        <v>3</v>
      </c>
      <c r="C32" s="4">
        <f t="shared" ca="1" si="3"/>
        <v>3</v>
      </c>
      <c r="D32" s="4"/>
      <c r="E32" s="4"/>
      <c r="F32" s="4"/>
      <c r="G32" s="4"/>
      <c r="H32" s="4"/>
      <c r="I32" s="33">
        <v>26</v>
      </c>
      <c r="J32" s="132"/>
      <c r="K32" s="132"/>
      <c r="L32" s="133"/>
      <c r="M32" s="133"/>
      <c r="N32" s="134"/>
      <c r="O32" s="132"/>
      <c r="P32" s="132"/>
      <c r="Q32" s="68"/>
      <c r="R32"/>
      <c r="S32"/>
      <c r="T32"/>
      <c r="U32"/>
      <c r="V32"/>
      <c r="W32" s="114"/>
      <c r="X32" s="114"/>
      <c r="Y32" s="114"/>
      <c r="Z32" s="64">
        <f t="shared" si="1"/>
        <v>0</v>
      </c>
      <c r="AA32" s="108">
        <f t="shared" si="4"/>
        <v>0</v>
      </c>
      <c r="AB32" s="105">
        <f t="shared" si="5"/>
        <v>0</v>
      </c>
      <c r="AC32" s="105">
        <f t="shared" si="6"/>
        <v>0</v>
      </c>
      <c r="AD32" s="112" t="s">
        <v>93</v>
      </c>
      <c r="AE32" s="64"/>
      <c r="AF32" s="64"/>
      <c r="AG32" s="64"/>
      <c r="AH32" s="64"/>
    </row>
    <row r="33" spans="1:34" x14ac:dyDescent="0.2">
      <c r="A33" s="3">
        <f t="shared" ca="1" si="2"/>
        <v>1.9240294719213513E-2</v>
      </c>
      <c r="B33" s="3">
        <f t="shared" ca="1" si="0"/>
        <v>100</v>
      </c>
      <c r="C33" s="4">
        <f t="shared" ca="1" si="3"/>
        <v>100</v>
      </c>
      <c r="D33" s="4"/>
      <c r="E33" s="4"/>
      <c r="F33" s="4"/>
      <c r="G33" s="4"/>
      <c r="H33" s="4"/>
      <c r="I33" s="33">
        <v>27</v>
      </c>
      <c r="J33" s="132"/>
      <c r="K33" s="132"/>
      <c r="L33" s="133"/>
      <c r="M33" s="133"/>
      <c r="N33" s="134"/>
      <c r="O33" s="132"/>
      <c r="P33" s="132"/>
      <c r="Q33" s="68"/>
      <c r="R33"/>
      <c r="S33"/>
      <c r="T33"/>
      <c r="U33"/>
      <c r="V33"/>
      <c r="W33" s="114"/>
      <c r="X33" s="114"/>
      <c r="Y33" s="114"/>
      <c r="Z33" s="64">
        <f t="shared" si="1"/>
        <v>0</v>
      </c>
      <c r="AA33" s="108">
        <f t="shared" si="4"/>
        <v>0</v>
      </c>
      <c r="AB33" s="105">
        <f t="shared" si="5"/>
        <v>0</v>
      </c>
      <c r="AC33" s="105">
        <f t="shared" si="6"/>
        <v>0</v>
      </c>
      <c r="AD33" s="112" t="s">
        <v>94</v>
      </c>
      <c r="AE33" s="64"/>
      <c r="AF33" s="64"/>
      <c r="AG33" s="64"/>
      <c r="AH33" s="64"/>
    </row>
    <row r="34" spans="1:34" x14ac:dyDescent="0.2">
      <c r="A34" s="3">
        <f t="shared" ca="1" si="2"/>
        <v>0.72606055724424157</v>
      </c>
      <c r="B34" s="3">
        <f t="shared" ca="1" si="0"/>
        <v>24</v>
      </c>
      <c r="C34" s="4">
        <f t="shared" ca="1" si="3"/>
        <v>24</v>
      </c>
      <c r="D34" s="4"/>
      <c r="E34" s="4"/>
      <c r="F34" s="4"/>
      <c r="G34" s="4"/>
      <c r="H34" s="4"/>
      <c r="I34" s="33">
        <v>28</v>
      </c>
      <c r="J34" s="132"/>
      <c r="K34" s="132"/>
      <c r="L34" s="133"/>
      <c r="M34" s="133"/>
      <c r="N34" s="134"/>
      <c r="O34" s="132"/>
      <c r="P34" s="132"/>
      <c r="Q34" s="68"/>
      <c r="R34"/>
      <c r="S34"/>
      <c r="T34"/>
      <c r="U34"/>
      <c r="V34"/>
      <c r="W34" s="114"/>
      <c r="X34" s="114"/>
      <c r="Y34" s="114"/>
      <c r="Z34" s="64">
        <f t="shared" si="1"/>
        <v>0</v>
      </c>
      <c r="AA34" s="108">
        <f t="shared" si="4"/>
        <v>0</v>
      </c>
      <c r="AB34" s="105">
        <f t="shared" si="5"/>
        <v>0</v>
      </c>
      <c r="AC34" s="105">
        <f t="shared" si="6"/>
        <v>0</v>
      </c>
      <c r="AD34" s="112" t="s">
        <v>95</v>
      </c>
      <c r="AE34" s="64"/>
      <c r="AF34" s="64"/>
      <c r="AG34" s="64"/>
      <c r="AH34" s="64"/>
    </row>
    <row r="35" spans="1:34" x14ac:dyDescent="0.2">
      <c r="A35" s="3">
        <f t="shared" ca="1" si="2"/>
        <v>0.3895165651833058</v>
      </c>
      <c r="B35" s="3">
        <f t="shared" ca="1" si="0"/>
        <v>67</v>
      </c>
      <c r="C35" s="4">
        <f t="shared" ca="1" si="3"/>
        <v>67</v>
      </c>
      <c r="D35" s="4"/>
      <c r="E35" s="4"/>
      <c r="F35" s="4"/>
      <c r="G35" s="4"/>
      <c r="H35" s="4"/>
      <c r="I35" s="33">
        <v>29</v>
      </c>
      <c r="J35" s="132"/>
      <c r="K35" s="132"/>
      <c r="L35" s="133"/>
      <c r="M35" s="133"/>
      <c r="N35" s="134"/>
      <c r="O35" s="132"/>
      <c r="P35" s="132"/>
      <c r="Q35" s="68"/>
      <c r="R35"/>
      <c r="S35"/>
      <c r="T35"/>
      <c r="U35"/>
      <c r="V35"/>
      <c r="W35" s="114"/>
      <c r="X35" s="114"/>
      <c r="Y35" s="114"/>
      <c r="Z35" s="64">
        <f t="shared" si="1"/>
        <v>0</v>
      </c>
      <c r="AA35" s="108">
        <f t="shared" si="4"/>
        <v>0</v>
      </c>
      <c r="AB35" s="105">
        <f t="shared" si="5"/>
        <v>0</v>
      </c>
      <c r="AC35" s="105">
        <f t="shared" si="6"/>
        <v>0</v>
      </c>
      <c r="AD35" s="112" t="s">
        <v>96</v>
      </c>
      <c r="AE35" s="64"/>
      <c r="AF35" s="64"/>
      <c r="AG35" s="64"/>
      <c r="AH35" s="64"/>
    </row>
    <row r="36" spans="1:34" x14ac:dyDescent="0.2">
      <c r="A36" s="3">
        <f t="shared" ca="1" si="2"/>
        <v>0.5564076993132957</v>
      </c>
      <c r="B36" s="3">
        <f t="shared" ca="1" si="0"/>
        <v>46</v>
      </c>
      <c r="C36" s="4">
        <f t="shared" ca="1" si="3"/>
        <v>46</v>
      </c>
      <c r="D36" s="4"/>
      <c r="E36" s="4"/>
      <c r="F36" s="4"/>
      <c r="G36" s="4"/>
      <c r="H36" s="4"/>
      <c r="I36" s="33">
        <v>30</v>
      </c>
      <c r="J36" s="132"/>
      <c r="K36" s="132"/>
      <c r="L36" s="133"/>
      <c r="M36" s="133"/>
      <c r="N36" s="134"/>
      <c r="O36" s="132"/>
      <c r="P36" s="132"/>
      <c r="Q36" s="68"/>
      <c r="R36"/>
      <c r="S36"/>
      <c r="T36"/>
      <c r="U36"/>
      <c r="V36"/>
      <c r="W36" s="114"/>
      <c r="X36" s="114"/>
      <c r="Y36" s="114"/>
      <c r="Z36" s="64">
        <f t="shared" si="1"/>
        <v>0</v>
      </c>
      <c r="AA36" s="108">
        <f t="shared" si="4"/>
        <v>0</v>
      </c>
      <c r="AB36" s="105">
        <f t="shared" si="5"/>
        <v>0</v>
      </c>
      <c r="AC36" s="105">
        <f t="shared" si="6"/>
        <v>0</v>
      </c>
      <c r="AD36" s="112" t="s">
        <v>97</v>
      </c>
      <c r="AE36" s="64"/>
      <c r="AF36" s="64"/>
      <c r="AG36" s="64"/>
      <c r="AH36" s="64"/>
    </row>
    <row r="37" spans="1:34" x14ac:dyDescent="0.2">
      <c r="A37" s="3">
        <f t="shared" ca="1" si="2"/>
        <v>0.55492814907150934</v>
      </c>
      <c r="B37" s="3">
        <f t="shared" ca="1" si="0"/>
        <v>47</v>
      </c>
      <c r="C37" s="4">
        <f t="shared" ca="1" si="3"/>
        <v>47</v>
      </c>
      <c r="D37" s="4"/>
      <c r="E37" s="4"/>
      <c r="F37" s="4"/>
      <c r="G37" s="4"/>
      <c r="H37" s="4"/>
      <c r="I37" s="33">
        <v>31</v>
      </c>
      <c r="J37" s="132"/>
      <c r="K37" s="132"/>
      <c r="L37" s="133"/>
      <c r="M37" s="133"/>
      <c r="N37" s="134"/>
      <c r="O37" s="132"/>
      <c r="P37" s="132"/>
      <c r="Q37" s="68"/>
      <c r="R37"/>
      <c r="S37"/>
      <c r="T37"/>
      <c r="U37"/>
      <c r="V37"/>
      <c r="W37" s="114"/>
      <c r="X37" s="114"/>
      <c r="Y37" s="114"/>
      <c r="Z37" s="64">
        <f t="shared" si="1"/>
        <v>0</v>
      </c>
      <c r="AA37" s="108">
        <f t="shared" si="4"/>
        <v>0</v>
      </c>
      <c r="AB37" s="105">
        <f t="shared" si="5"/>
        <v>0</v>
      </c>
      <c r="AC37" s="105">
        <f t="shared" si="6"/>
        <v>0</v>
      </c>
      <c r="AD37" s="112" t="s">
        <v>98</v>
      </c>
      <c r="AE37" s="64"/>
      <c r="AF37" s="64"/>
      <c r="AG37" s="64"/>
      <c r="AH37" s="64"/>
    </row>
    <row r="38" spans="1:34" x14ac:dyDescent="0.2">
      <c r="A38" s="3">
        <f t="shared" ca="1" si="2"/>
        <v>0.41399057613263957</v>
      </c>
      <c r="B38" s="3">
        <f t="shared" ca="1" si="0"/>
        <v>64</v>
      </c>
      <c r="C38" s="4">
        <f t="shared" ca="1" si="3"/>
        <v>64</v>
      </c>
      <c r="D38" s="4"/>
      <c r="E38" s="4"/>
      <c r="F38" s="4"/>
      <c r="G38" s="4"/>
      <c r="H38" s="4"/>
      <c r="I38" s="33">
        <v>32</v>
      </c>
      <c r="J38" s="132"/>
      <c r="K38" s="132"/>
      <c r="L38" s="133"/>
      <c r="M38" s="133"/>
      <c r="N38" s="134"/>
      <c r="O38" s="132"/>
      <c r="P38" s="132"/>
      <c r="Q38" s="68"/>
      <c r="R38"/>
      <c r="S38"/>
      <c r="T38"/>
      <c r="U38"/>
      <c r="V38"/>
      <c r="W38" s="114"/>
      <c r="X38" s="114"/>
      <c r="Y38" s="114"/>
      <c r="Z38" s="64">
        <f t="shared" si="1"/>
        <v>0</v>
      </c>
      <c r="AA38" s="108">
        <f t="shared" si="4"/>
        <v>0</v>
      </c>
      <c r="AB38" s="105">
        <f t="shared" si="5"/>
        <v>0</v>
      </c>
      <c r="AC38" s="105">
        <f t="shared" si="6"/>
        <v>0</v>
      </c>
      <c r="AD38" s="112" t="s">
        <v>99</v>
      </c>
      <c r="AE38" s="64"/>
      <c r="AF38" s="64"/>
      <c r="AG38" s="64"/>
      <c r="AH38" s="64"/>
    </row>
    <row r="39" spans="1:34" x14ac:dyDescent="0.2">
      <c r="A39" s="3">
        <f t="shared" ca="1" si="2"/>
        <v>0.61270292069190424</v>
      </c>
      <c r="B39" s="3">
        <f t="shared" ca="1" si="0"/>
        <v>34</v>
      </c>
      <c r="C39" s="4">
        <f t="shared" ca="1" si="3"/>
        <v>34</v>
      </c>
      <c r="D39" s="4"/>
      <c r="E39" s="4"/>
      <c r="F39" s="4"/>
      <c r="G39" s="4"/>
      <c r="H39" s="4"/>
      <c r="I39" s="33">
        <v>33</v>
      </c>
      <c r="J39" s="132"/>
      <c r="K39" s="132"/>
      <c r="L39" s="133"/>
      <c r="M39" s="133"/>
      <c r="N39" s="134"/>
      <c r="O39" s="132"/>
      <c r="P39" s="132"/>
      <c r="Q39" s="68"/>
      <c r="R39"/>
      <c r="S39"/>
      <c r="T39"/>
      <c r="U39"/>
      <c r="V39"/>
      <c r="W39" s="114"/>
      <c r="X39" s="114"/>
      <c r="Y39" s="114"/>
      <c r="Z39" s="64">
        <f t="shared" ref="Z39:Z70" si="7">IF(K39&gt;"",1,0)</f>
        <v>0</v>
      </c>
      <c r="AA39" s="108">
        <f t="shared" si="4"/>
        <v>0</v>
      </c>
      <c r="AB39" s="105">
        <f t="shared" si="5"/>
        <v>0</v>
      </c>
      <c r="AC39" s="105">
        <f t="shared" si="6"/>
        <v>0</v>
      </c>
      <c r="AD39" s="112" t="s">
        <v>100</v>
      </c>
      <c r="AE39" s="64"/>
      <c r="AF39" s="64"/>
      <c r="AG39" s="64"/>
      <c r="AH39" s="64"/>
    </row>
    <row r="40" spans="1:34" x14ac:dyDescent="0.2">
      <c r="A40" s="3">
        <f t="shared" ca="1" si="2"/>
        <v>0.42452805877409738</v>
      </c>
      <c r="B40" s="3">
        <f t="shared" ca="1" si="0"/>
        <v>62</v>
      </c>
      <c r="C40" s="4">
        <f t="shared" ca="1" si="3"/>
        <v>62</v>
      </c>
      <c r="D40" s="4"/>
      <c r="E40" s="4"/>
      <c r="F40" s="4"/>
      <c r="G40" s="4"/>
      <c r="H40" s="4"/>
      <c r="I40" s="33">
        <v>34</v>
      </c>
      <c r="J40" s="132"/>
      <c r="K40" s="132"/>
      <c r="L40" s="133"/>
      <c r="M40" s="133"/>
      <c r="N40" s="134"/>
      <c r="O40" s="132"/>
      <c r="P40" s="132"/>
      <c r="Q40" s="68"/>
      <c r="R40"/>
      <c r="S40"/>
      <c r="T40"/>
      <c r="U40"/>
      <c r="V40"/>
      <c r="W40" s="114"/>
      <c r="X40" s="114"/>
      <c r="Y40" s="114"/>
      <c r="Z40" s="64">
        <f t="shared" si="7"/>
        <v>0</v>
      </c>
      <c r="AA40" s="108">
        <f t="shared" ref="AA40:AA71" si="8">IF(J40&gt;"",1,0)</f>
        <v>0</v>
      </c>
      <c r="AB40" s="105">
        <f t="shared" ref="AB40:AB71" si="9">IF(N40&gt;"",1,0)</f>
        <v>0</v>
      </c>
      <c r="AC40" s="105">
        <f t="shared" si="6"/>
        <v>0</v>
      </c>
      <c r="AD40" s="112" t="s">
        <v>101</v>
      </c>
      <c r="AE40" s="64"/>
      <c r="AF40" s="64"/>
      <c r="AG40" s="64"/>
      <c r="AH40" s="64"/>
    </row>
    <row r="41" spans="1:34" x14ac:dyDescent="0.2">
      <c r="A41" s="3">
        <f t="shared" ca="1" si="2"/>
        <v>3.6482257359881975E-2</v>
      </c>
      <c r="B41" s="3">
        <f t="shared" ca="1" si="0"/>
        <v>98</v>
      </c>
      <c r="C41" s="4">
        <f t="shared" ca="1" si="3"/>
        <v>98</v>
      </c>
      <c r="D41" s="4"/>
      <c r="E41" s="4"/>
      <c r="F41" s="4"/>
      <c r="G41" s="4"/>
      <c r="H41" s="4"/>
      <c r="I41" s="33">
        <v>35</v>
      </c>
      <c r="J41" s="132"/>
      <c r="K41" s="132"/>
      <c r="L41" s="133"/>
      <c r="M41" s="133"/>
      <c r="N41" s="134"/>
      <c r="O41" s="132"/>
      <c r="P41" s="132"/>
      <c r="Q41" s="68"/>
      <c r="R41"/>
      <c r="S41"/>
      <c r="T41"/>
      <c r="U41"/>
      <c r="V41"/>
      <c r="W41" s="114"/>
      <c r="X41" s="114"/>
      <c r="Y41" s="114"/>
      <c r="Z41" s="64">
        <f t="shared" si="7"/>
        <v>0</v>
      </c>
      <c r="AA41" s="108">
        <f t="shared" si="8"/>
        <v>0</v>
      </c>
      <c r="AB41" s="105">
        <f t="shared" si="9"/>
        <v>0</v>
      </c>
      <c r="AC41" s="105">
        <f t="shared" si="6"/>
        <v>0</v>
      </c>
      <c r="AD41" s="64"/>
      <c r="AE41" s="64"/>
      <c r="AF41" s="64"/>
      <c r="AG41" s="64"/>
      <c r="AH41" s="64"/>
    </row>
    <row r="42" spans="1:34" x14ac:dyDescent="0.2">
      <c r="A42" s="3">
        <f t="shared" ca="1" si="2"/>
        <v>0.57675793201388703</v>
      </c>
      <c r="B42" s="3">
        <f t="shared" ca="1" si="0"/>
        <v>39</v>
      </c>
      <c r="C42" s="4">
        <f t="shared" ca="1" si="3"/>
        <v>39</v>
      </c>
      <c r="D42" s="4"/>
      <c r="E42" s="4"/>
      <c r="F42" s="4"/>
      <c r="G42" s="4"/>
      <c r="H42" s="4"/>
      <c r="I42" s="33">
        <v>36</v>
      </c>
      <c r="J42" s="132"/>
      <c r="K42" s="132"/>
      <c r="L42" s="133"/>
      <c r="M42" s="133"/>
      <c r="N42" s="134"/>
      <c r="O42" s="132"/>
      <c r="P42" s="132"/>
      <c r="Q42" s="68"/>
      <c r="R42"/>
      <c r="S42"/>
      <c r="T42"/>
      <c r="U42"/>
      <c r="V42"/>
      <c r="W42" s="114"/>
      <c r="X42" s="114"/>
      <c r="Y42" s="114"/>
      <c r="Z42" s="64">
        <f t="shared" si="7"/>
        <v>0</v>
      </c>
      <c r="AA42" s="108">
        <f t="shared" si="8"/>
        <v>0</v>
      </c>
      <c r="AB42" s="105">
        <f t="shared" si="9"/>
        <v>0</v>
      </c>
      <c r="AC42" s="105">
        <f t="shared" si="6"/>
        <v>0</v>
      </c>
      <c r="AD42" s="64"/>
      <c r="AE42" s="64"/>
      <c r="AF42" s="64"/>
      <c r="AG42" s="64"/>
      <c r="AH42" s="64"/>
    </row>
    <row r="43" spans="1:34" x14ac:dyDescent="0.2">
      <c r="A43" s="3">
        <f t="shared" ca="1" si="2"/>
        <v>0.53229347039306818</v>
      </c>
      <c r="B43" s="3">
        <f t="shared" ca="1" si="0"/>
        <v>49</v>
      </c>
      <c r="C43" s="4">
        <f t="shared" ca="1" si="3"/>
        <v>49</v>
      </c>
      <c r="D43" s="4"/>
      <c r="E43" s="4"/>
      <c r="F43" s="4"/>
      <c r="G43" s="4"/>
      <c r="H43" s="4"/>
      <c r="I43" s="33">
        <v>37</v>
      </c>
      <c r="J43" s="132"/>
      <c r="K43" s="132"/>
      <c r="L43" s="133"/>
      <c r="M43" s="133"/>
      <c r="N43" s="134"/>
      <c r="O43" s="132"/>
      <c r="P43" s="132"/>
      <c r="Q43" s="68"/>
      <c r="R43"/>
      <c r="S43"/>
      <c r="T43"/>
      <c r="U43"/>
      <c r="V43"/>
      <c r="W43" s="114"/>
      <c r="X43" s="114"/>
      <c r="Y43" s="114"/>
      <c r="Z43" s="64">
        <f t="shared" si="7"/>
        <v>0</v>
      </c>
      <c r="AA43" s="108">
        <f t="shared" si="8"/>
        <v>0</v>
      </c>
      <c r="AB43" s="105">
        <f t="shared" si="9"/>
        <v>0</v>
      </c>
      <c r="AC43" s="105">
        <f t="shared" si="6"/>
        <v>0</v>
      </c>
      <c r="AD43" s="64"/>
      <c r="AE43" s="64"/>
      <c r="AF43" s="64"/>
      <c r="AG43" s="64"/>
      <c r="AH43" s="64"/>
    </row>
    <row r="44" spans="1:34" x14ac:dyDescent="0.2">
      <c r="A44" s="3">
        <f t="shared" ca="1" si="2"/>
        <v>6.815765886275682E-2</v>
      </c>
      <c r="B44" s="3">
        <f t="shared" ca="1" si="0"/>
        <v>93</v>
      </c>
      <c r="C44" s="4">
        <f t="shared" ca="1" si="3"/>
        <v>93</v>
      </c>
      <c r="D44" s="4"/>
      <c r="E44" s="4"/>
      <c r="F44" s="4"/>
      <c r="G44" s="4"/>
      <c r="H44" s="4"/>
      <c r="I44" s="33">
        <v>38</v>
      </c>
      <c r="J44" s="132"/>
      <c r="K44" s="132"/>
      <c r="L44" s="133"/>
      <c r="M44" s="133"/>
      <c r="N44" s="134"/>
      <c r="O44" s="132"/>
      <c r="P44" s="132"/>
      <c r="Q44" s="68"/>
      <c r="R44"/>
      <c r="S44"/>
      <c r="T44"/>
      <c r="U44"/>
      <c r="V44"/>
      <c r="W44" s="114"/>
      <c r="X44" s="114"/>
      <c r="Y44" s="114"/>
      <c r="Z44" s="64">
        <f t="shared" si="7"/>
        <v>0</v>
      </c>
      <c r="AA44" s="108">
        <f t="shared" si="8"/>
        <v>0</v>
      </c>
      <c r="AB44" s="105">
        <f t="shared" si="9"/>
        <v>0</v>
      </c>
      <c r="AC44" s="105">
        <f t="shared" si="6"/>
        <v>0</v>
      </c>
      <c r="AD44" s="64"/>
      <c r="AE44" s="64"/>
      <c r="AF44" s="64"/>
      <c r="AG44" s="64"/>
      <c r="AH44" s="64"/>
    </row>
    <row r="45" spans="1:34" x14ac:dyDescent="0.2">
      <c r="A45" s="3">
        <f t="shared" ca="1" si="2"/>
        <v>0.89986079344989411</v>
      </c>
      <c r="B45" s="3">
        <f t="shared" ca="1" si="0"/>
        <v>8</v>
      </c>
      <c r="C45" s="4">
        <f t="shared" ca="1" si="3"/>
        <v>8</v>
      </c>
      <c r="D45" s="4"/>
      <c r="E45" s="4"/>
      <c r="F45" s="4"/>
      <c r="G45" s="4"/>
      <c r="H45" s="4"/>
      <c r="I45" s="33">
        <v>39</v>
      </c>
      <c r="J45" s="132"/>
      <c r="K45" s="132"/>
      <c r="L45" s="133"/>
      <c r="M45" s="133"/>
      <c r="N45" s="134"/>
      <c r="O45" s="132"/>
      <c r="P45" s="132"/>
      <c r="Q45" s="68"/>
      <c r="R45"/>
      <c r="S45"/>
      <c r="T45"/>
      <c r="U45"/>
      <c r="V45"/>
      <c r="W45" s="114"/>
      <c r="X45" s="114"/>
      <c r="Y45" s="114"/>
      <c r="Z45" s="64">
        <f t="shared" si="7"/>
        <v>0</v>
      </c>
      <c r="AA45" s="108">
        <f t="shared" si="8"/>
        <v>0</v>
      </c>
      <c r="AB45" s="105">
        <f t="shared" si="9"/>
        <v>0</v>
      </c>
      <c r="AC45" s="105">
        <f t="shared" si="6"/>
        <v>0</v>
      </c>
      <c r="AD45" s="64"/>
      <c r="AE45" s="64"/>
      <c r="AF45" s="64"/>
      <c r="AG45" s="64"/>
      <c r="AH45" s="64"/>
    </row>
    <row r="46" spans="1:34" x14ac:dyDescent="0.2">
      <c r="A46" s="3">
        <f t="shared" ca="1" si="2"/>
        <v>0.64045806781110171</v>
      </c>
      <c r="B46" s="3">
        <f t="shared" ca="1" si="0"/>
        <v>32</v>
      </c>
      <c r="C46" s="4">
        <f t="shared" ca="1" si="3"/>
        <v>32</v>
      </c>
      <c r="D46" s="4"/>
      <c r="E46" s="4"/>
      <c r="F46" s="4"/>
      <c r="G46" s="4"/>
      <c r="H46" s="4"/>
      <c r="I46" s="33">
        <v>40</v>
      </c>
      <c r="J46" s="132"/>
      <c r="K46" s="132"/>
      <c r="L46" s="133"/>
      <c r="M46" s="133"/>
      <c r="N46" s="134"/>
      <c r="O46" s="132"/>
      <c r="P46" s="132"/>
      <c r="Q46" s="68"/>
      <c r="R46"/>
      <c r="S46"/>
      <c r="T46"/>
      <c r="U46"/>
      <c r="V46"/>
      <c r="W46" s="114"/>
      <c r="X46" s="114"/>
      <c r="Y46" s="114"/>
      <c r="Z46" s="64">
        <f t="shared" si="7"/>
        <v>0</v>
      </c>
      <c r="AA46" s="108">
        <f t="shared" si="8"/>
        <v>0</v>
      </c>
      <c r="AB46" s="105">
        <f t="shared" si="9"/>
        <v>0</v>
      </c>
      <c r="AC46" s="105">
        <f t="shared" si="6"/>
        <v>0</v>
      </c>
      <c r="AD46" s="64"/>
      <c r="AE46" s="64"/>
      <c r="AF46" s="64"/>
      <c r="AG46" s="64"/>
      <c r="AH46" s="64"/>
    </row>
    <row r="47" spans="1:34" x14ac:dyDescent="0.2">
      <c r="A47" s="3">
        <f t="shared" ca="1" si="2"/>
        <v>0.38309715495786756</v>
      </c>
      <c r="B47" s="3">
        <f t="shared" ca="1" si="0"/>
        <v>68</v>
      </c>
      <c r="C47" s="4">
        <f t="shared" ca="1" si="3"/>
        <v>68</v>
      </c>
      <c r="D47" s="4"/>
      <c r="E47" s="4"/>
      <c r="F47" s="4"/>
      <c r="G47" s="4"/>
      <c r="H47" s="4"/>
      <c r="I47" s="33">
        <v>41</v>
      </c>
      <c r="J47" s="132"/>
      <c r="K47" s="132"/>
      <c r="L47" s="133"/>
      <c r="M47" s="133"/>
      <c r="N47" s="134"/>
      <c r="O47" s="132"/>
      <c r="P47" s="132"/>
      <c r="Q47" s="68"/>
      <c r="R47"/>
      <c r="S47"/>
      <c r="T47"/>
      <c r="U47"/>
      <c r="V47"/>
      <c r="W47" s="114"/>
      <c r="X47" s="114"/>
      <c r="Y47" s="114"/>
      <c r="Z47" s="64">
        <f t="shared" si="7"/>
        <v>0</v>
      </c>
      <c r="AA47" s="108">
        <f t="shared" si="8"/>
        <v>0</v>
      </c>
      <c r="AB47" s="105">
        <f t="shared" si="9"/>
        <v>0</v>
      </c>
      <c r="AC47" s="105">
        <f t="shared" si="6"/>
        <v>0</v>
      </c>
      <c r="AD47" s="64"/>
      <c r="AE47" s="64"/>
      <c r="AF47" s="64"/>
      <c r="AG47" s="64"/>
      <c r="AH47" s="64"/>
    </row>
    <row r="48" spans="1:34" x14ac:dyDescent="0.2">
      <c r="A48" s="3">
        <f t="shared" ca="1" si="2"/>
        <v>0.32915128480753886</v>
      </c>
      <c r="B48" s="3">
        <f t="shared" ca="1" si="0"/>
        <v>72</v>
      </c>
      <c r="C48" s="4">
        <f t="shared" ca="1" si="3"/>
        <v>72</v>
      </c>
      <c r="D48" s="4"/>
      <c r="E48" s="4"/>
      <c r="F48" s="4"/>
      <c r="G48" s="4"/>
      <c r="H48" s="4"/>
      <c r="I48" s="33">
        <v>42</v>
      </c>
      <c r="J48" s="132"/>
      <c r="K48" s="132"/>
      <c r="L48" s="133"/>
      <c r="M48" s="133"/>
      <c r="N48" s="134"/>
      <c r="O48" s="132"/>
      <c r="P48" s="132"/>
      <c r="Q48" s="68"/>
      <c r="R48"/>
      <c r="S48"/>
      <c r="T48"/>
      <c r="U48"/>
      <c r="V48"/>
      <c r="W48" s="114"/>
      <c r="X48" s="114"/>
      <c r="Y48" s="114"/>
      <c r="Z48" s="64">
        <f t="shared" si="7"/>
        <v>0</v>
      </c>
      <c r="AA48" s="108">
        <f t="shared" si="8"/>
        <v>0</v>
      </c>
      <c r="AB48" s="105">
        <f t="shared" si="9"/>
        <v>0</v>
      </c>
      <c r="AC48" s="105">
        <f t="shared" si="6"/>
        <v>0</v>
      </c>
      <c r="AD48" s="64"/>
      <c r="AE48" s="64"/>
      <c r="AF48" s="64"/>
      <c r="AG48" s="64"/>
      <c r="AH48" s="64"/>
    </row>
    <row r="49" spans="1:34" x14ac:dyDescent="0.2">
      <c r="A49" s="3">
        <f t="shared" ca="1" si="2"/>
        <v>0.76975650355733172</v>
      </c>
      <c r="B49" s="3">
        <f t="shared" ca="1" si="0"/>
        <v>17</v>
      </c>
      <c r="C49" s="4">
        <f t="shared" ca="1" si="3"/>
        <v>17</v>
      </c>
      <c r="D49" s="4"/>
      <c r="E49" s="4"/>
      <c r="F49" s="4"/>
      <c r="G49" s="4"/>
      <c r="H49" s="4"/>
      <c r="I49" s="33">
        <v>43</v>
      </c>
      <c r="J49" s="132"/>
      <c r="K49" s="132"/>
      <c r="L49" s="133"/>
      <c r="M49" s="133"/>
      <c r="N49" s="134"/>
      <c r="O49" s="132"/>
      <c r="P49" s="132"/>
      <c r="Q49" s="68"/>
      <c r="R49"/>
      <c r="S49"/>
      <c r="T49"/>
      <c r="U49"/>
      <c r="V49"/>
      <c r="W49" s="114"/>
      <c r="X49" s="114"/>
      <c r="Y49" s="114"/>
      <c r="Z49" s="64">
        <f t="shared" si="7"/>
        <v>0</v>
      </c>
      <c r="AA49" s="108">
        <f t="shared" si="8"/>
        <v>0</v>
      </c>
      <c r="AB49" s="105">
        <f t="shared" si="9"/>
        <v>0</v>
      </c>
      <c r="AC49" s="105">
        <f t="shared" si="6"/>
        <v>0</v>
      </c>
      <c r="AD49" s="64"/>
      <c r="AE49" s="64"/>
      <c r="AF49" s="64"/>
      <c r="AG49" s="64"/>
      <c r="AH49" s="64"/>
    </row>
    <row r="50" spans="1:34" x14ac:dyDescent="0.2">
      <c r="A50" s="3">
        <f t="shared" ca="1" si="2"/>
        <v>0.74957376475101811</v>
      </c>
      <c r="B50" s="3">
        <f t="shared" ca="1" si="0"/>
        <v>21</v>
      </c>
      <c r="C50" s="4">
        <f t="shared" ca="1" si="3"/>
        <v>21</v>
      </c>
      <c r="D50" s="4"/>
      <c r="E50" s="4"/>
      <c r="F50" s="4"/>
      <c r="G50" s="4"/>
      <c r="H50" s="4"/>
      <c r="I50" s="33">
        <v>44</v>
      </c>
      <c r="J50" s="132"/>
      <c r="K50" s="132"/>
      <c r="L50" s="133"/>
      <c r="M50" s="133"/>
      <c r="N50" s="134"/>
      <c r="O50" s="132"/>
      <c r="P50" s="132"/>
      <c r="Q50" s="68"/>
      <c r="R50"/>
      <c r="S50"/>
      <c r="T50"/>
      <c r="U50"/>
      <c r="V50"/>
      <c r="W50" s="114"/>
      <c r="X50" s="114"/>
      <c r="Y50" s="114"/>
      <c r="Z50" s="64">
        <f t="shared" si="7"/>
        <v>0</v>
      </c>
      <c r="AA50" s="108">
        <f t="shared" si="8"/>
        <v>0</v>
      </c>
      <c r="AB50" s="105">
        <f t="shared" si="9"/>
        <v>0</v>
      </c>
      <c r="AC50" s="105">
        <f t="shared" si="6"/>
        <v>0</v>
      </c>
      <c r="AD50" s="64"/>
      <c r="AE50" s="64"/>
      <c r="AF50" s="64"/>
      <c r="AG50" s="64"/>
      <c r="AH50" s="64"/>
    </row>
    <row r="51" spans="1:34" x14ac:dyDescent="0.2">
      <c r="A51" s="3">
        <f t="shared" ca="1" si="2"/>
        <v>0.17696932671411769</v>
      </c>
      <c r="B51" s="3">
        <f t="shared" ca="1" si="0"/>
        <v>85</v>
      </c>
      <c r="C51" s="4">
        <f t="shared" ca="1" si="3"/>
        <v>85</v>
      </c>
      <c r="D51" s="4"/>
      <c r="E51" s="4"/>
      <c r="F51" s="4"/>
      <c r="G51" s="4"/>
      <c r="H51" s="4"/>
      <c r="I51" s="33">
        <v>45</v>
      </c>
      <c r="J51" s="132"/>
      <c r="K51" s="132"/>
      <c r="L51" s="133"/>
      <c r="M51" s="133"/>
      <c r="N51" s="134"/>
      <c r="O51" s="132"/>
      <c r="P51" s="132"/>
      <c r="Q51" s="68"/>
      <c r="R51"/>
      <c r="S51"/>
      <c r="T51"/>
      <c r="U51"/>
      <c r="V51"/>
      <c r="W51" s="114"/>
      <c r="X51" s="114"/>
      <c r="Y51" s="114"/>
      <c r="Z51" s="64">
        <f t="shared" si="7"/>
        <v>0</v>
      </c>
      <c r="AA51" s="108">
        <f t="shared" si="8"/>
        <v>0</v>
      </c>
      <c r="AB51" s="105">
        <f t="shared" si="9"/>
        <v>0</v>
      </c>
      <c r="AC51" s="105">
        <f t="shared" si="6"/>
        <v>0</v>
      </c>
      <c r="AD51" s="64"/>
      <c r="AE51" s="64"/>
      <c r="AF51" s="64"/>
      <c r="AG51" s="64"/>
      <c r="AH51" s="64"/>
    </row>
    <row r="52" spans="1:34" x14ac:dyDescent="0.2">
      <c r="A52" s="3">
        <f t="shared" ca="1" si="2"/>
        <v>0.7579934848108083</v>
      </c>
      <c r="B52" s="3">
        <f t="shared" ca="1" si="0"/>
        <v>19</v>
      </c>
      <c r="C52" s="4">
        <f t="shared" ca="1" si="3"/>
        <v>19</v>
      </c>
      <c r="D52" s="4"/>
      <c r="E52" s="4"/>
      <c r="F52" s="4"/>
      <c r="G52" s="4"/>
      <c r="H52" s="4"/>
      <c r="I52" s="33">
        <v>46</v>
      </c>
      <c r="J52" s="132"/>
      <c r="K52" s="132"/>
      <c r="L52" s="133"/>
      <c r="M52" s="133"/>
      <c r="N52" s="134"/>
      <c r="O52" s="132"/>
      <c r="P52" s="132"/>
      <c r="Q52" s="68"/>
      <c r="R52"/>
      <c r="S52"/>
      <c r="T52"/>
      <c r="U52"/>
      <c r="V52"/>
      <c r="W52" s="114"/>
      <c r="X52" s="114"/>
      <c r="Y52" s="114"/>
      <c r="Z52" s="64">
        <f t="shared" si="7"/>
        <v>0</v>
      </c>
      <c r="AA52" s="108">
        <f t="shared" si="8"/>
        <v>0</v>
      </c>
      <c r="AB52" s="105">
        <f t="shared" si="9"/>
        <v>0</v>
      </c>
      <c r="AC52" s="105">
        <f t="shared" si="6"/>
        <v>0</v>
      </c>
      <c r="AD52" s="64"/>
      <c r="AE52" s="64"/>
      <c r="AF52" s="64"/>
      <c r="AG52" s="64"/>
      <c r="AH52" s="64"/>
    </row>
    <row r="53" spans="1:34" x14ac:dyDescent="0.2">
      <c r="A53" s="3">
        <f t="shared" ca="1" si="2"/>
        <v>2.1189908312768457E-2</v>
      </c>
      <c r="B53" s="3">
        <f t="shared" ca="1" si="0"/>
        <v>99</v>
      </c>
      <c r="C53" s="4">
        <f t="shared" ca="1" si="3"/>
        <v>99</v>
      </c>
      <c r="D53" s="4"/>
      <c r="E53" s="4"/>
      <c r="F53" s="4"/>
      <c r="G53" s="4"/>
      <c r="H53" s="4"/>
      <c r="I53" s="33">
        <v>47</v>
      </c>
      <c r="J53" s="132"/>
      <c r="K53" s="132"/>
      <c r="L53" s="133"/>
      <c r="M53" s="133"/>
      <c r="N53" s="134"/>
      <c r="O53" s="132"/>
      <c r="P53" s="132"/>
      <c r="Q53" s="68"/>
      <c r="R53"/>
      <c r="S53"/>
      <c r="T53"/>
      <c r="U53"/>
      <c r="V53"/>
      <c r="W53" s="114"/>
      <c r="X53" s="114"/>
      <c r="Y53" s="114"/>
      <c r="Z53" s="64">
        <f t="shared" si="7"/>
        <v>0</v>
      </c>
      <c r="AA53" s="108">
        <f t="shared" si="8"/>
        <v>0</v>
      </c>
      <c r="AB53" s="105">
        <f t="shared" si="9"/>
        <v>0</v>
      </c>
      <c r="AC53" s="105">
        <f t="shared" si="6"/>
        <v>0</v>
      </c>
      <c r="AD53" s="64"/>
      <c r="AE53" s="64"/>
      <c r="AF53" s="64"/>
      <c r="AG53" s="64"/>
      <c r="AH53" s="64"/>
    </row>
    <row r="54" spans="1:34" x14ac:dyDescent="0.2">
      <c r="A54" s="3">
        <f t="shared" ca="1" si="2"/>
        <v>5.046223260254612E-2</v>
      </c>
      <c r="B54" s="3">
        <f t="shared" ca="1" si="0"/>
        <v>97</v>
      </c>
      <c r="C54" s="4">
        <f t="shared" ca="1" si="3"/>
        <v>97</v>
      </c>
      <c r="D54" s="4"/>
      <c r="E54" s="4"/>
      <c r="F54" s="4"/>
      <c r="G54" s="4"/>
      <c r="H54" s="4"/>
      <c r="I54" s="33">
        <v>48</v>
      </c>
      <c r="J54" s="132"/>
      <c r="K54" s="132"/>
      <c r="L54" s="133"/>
      <c r="M54" s="133"/>
      <c r="N54" s="134"/>
      <c r="O54" s="132"/>
      <c r="P54" s="132"/>
      <c r="Q54" s="68"/>
      <c r="R54"/>
      <c r="S54"/>
      <c r="T54"/>
      <c r="U54"/>
      <c r="V54"/>
      <c r="W54" s="114"/>
      <c r="X54" s="114"/>
      <c r="Y54" s="114"/>
      <c r="Z54" s="64">
        <f t="shared" si="7"/>
        <v>0</v>
      </c>
      <c r="AA54" s="108">
        <f t="shared" si="8"/>
        <v>0</v>
      </c>
      <c r="AB54" s="105">
        <f t="shared" si="9"/>
        <v>0</v>
      </c>
      <c r="AC54" s="105">
        <f t="shared" si="6"/>
        <v>0</v>
      </c>
      <c r="AD54" s="64"/>
      <c r="AE54" s="64"/>
      <c r="AF54" s="64"/>
      <c r="AG54" s="64"/>
      <c r="AH54" s="64"/>
    </row>
    <row r="55" spans="1:34" x14ac:dyDescent="0.2">
      <c r="A55" s="3">
        <f t="shared" ca="1" si="2"/>
        <v>0.32097028634931657</v>
      </c>
      <c r="B55" s="3">
        <f t="shared" ca="1" si="0"/>
        <v>74</v>
      </c>
      <c r="C55" s="4">
        <f t="shared" ca="1" si="3"/>
        <v>74</v>
      </c>
      <c r="D55" s="4"/>
      <c r="E55" s="4"/>
      <c r="F55" s="4"/>
      <c r="G55" s="4"/>
      <c r="H55" s="4"/>
      <c r="I55" s="33">
        <v>49</v>
      </c>
      <c r="J55" s="132"/>
      <c r="K55" s="132"/>
      <c r="L55" s="133"/>
      <c r="M55" s="133"/>
      <c r="N55" s="134"/>
      <c r="O55" s="132"/>
      <c r="P55" s="132"/>
      <c r="Q55" s="68"/>
      <c r="R55"/>
      <c r="S55"/>
      <c r="T55"/>
      <c r="U55"/>
      <c r="V55"/>
      <c r="W55" s="114"/>
      <c r="X55" s="114"/>
      <c r="Y55" s="114"/>
      <c r="Z55" s="64">
        <f t="shared" si="7"/>
        <v>0</v>
      </c>
      <c r="AA55" s="108">
        <f t="shared" si="8"/>
        <v>0</v>
      </c>
      <c r="AB55" s="105">
        <f t="shared" si="9"/>
        <v>0</v>
      </c>
      <c r="AC55" s="105">
        <f t="shared" si="6"/>
        <v>0</v>
      </c>
      <c r="AD55" s="64"/>
      <c r="AE55" s="64"/>
      <c r="AF55" s="64"/>
      <c r="AG55" s="64"/>
      <c r="AH55" s="64"/>
    </row>
    <row r="56" spans="1:34" x14ac:dyDescent="0.2">
      <c r="A56" s="3">
        <f t="shared" ca="1" si="2"/>
        <v>0.60581155818569499</v>
      </c>
      <c r="B56" s="3">
        <f t="shared" ca="1" si="0"/>
        <v>36</v>
      </c>
      <c r="C56" s="4">
        <f t="shared" ca="1" si="3"/>
        <v>36</v>
      </c>
      <c r="D56" s="4"/>
      <c r="E56" s="4"/>
      <c r="F56" s="4"/>
      <c r="G56" s="4"/>
      <c r="H56" s="4"/>
      <c r="I56" s="33">
        <v>50</v>
      </c>
      <c r="J56" s="132"/>
      <c r="K56" s="132"/>
      <c r="L56" s="133"/>
      <c r="M56" s="133"/>
      <c r="N56" s="134"/>
      <c r="O56" s="132"/>
      <c r="P56" s="132"/>
      <c r="Q56" s="68"/>
      <c r="R56"/>
      <c r="S56"/>
      <c r="T56"/>
      <c r="U56"/>
      <c r="V56"/>
      <c r="W56" s="114"/>
      <c r="X56" s="114"/>
      <c r="Y56" s="114"/>
      <c r="Z56" s="64">
        <f t="shared" si="7"/>
        <v>0</v>
      </c>
      <c r="AA56" s="108">
        <f t="shared" si="8"/>
        <v>0</v>
      </c>
      <c r="AB56" s="105">
        <f t="shared" si="9"/>
        <v>0</v>
      </c>
      <c r="AC56" s="105">
        <f t="shared" si="6"/>
        <v>0</v>
      </c>
      <c r="AD56" s="64"/>
      <c r="AE56" s="64"/>
      <c r="AF56" s="64"/>
      <c r="AG56" s="64"/>
      <c r="AH56" s="64"/>
    </row>
    <row r="57" spans="1:34" x14ac:dyDescent="0.2">
      <c r="A57" s="3">
        <f t="shared" ca="1" si="2"/>
        <v>0.79628126500782792</v>
      </c>
      <c r="B57" s="3">
        <f t="shared" ca="1" si="0"/>
        <v>16</v>
      </c>
      <c r="C57" s="4">
        <f t="shared" ca="1" si="3"/>
        <v>16</v>
      </c>
      <c r="D57" s="4"/>
      <c r="E57" s="4"/>
      <c r="F57" s="4"/>
      <c r="G57" s="4"/>
      <c r="H57" s="4"/>
      <c r="I57" s="33">
        <v>51</v>
      </c>
      <c r="J57" s="132"/>
      <c r="K57" s="132"/>
      <c r="L57" s="133"/>
      <c r="M57" s="133"/>
      <c r="N57" s="134"/>
      <c r="O57" s="132"/>
      <c r="P57" s="132"/>
      <c r="Q57" s="68"/>
      <c r="R57"/>
      <c r="S57"/>
      <c r="T57"/>
      <c r="U57"/>
      <c r="V57"/>
      <c r="W57" s="114"/>
      <c r="X57" s="114"/>
      <c r="Y57" s="114"/>
      <c r="Z57" s="64">
        <f t="shared" si="7"/>
        <v>0</v>
      </c>
      <c r="AA57" s="108">
        <f t="shared" si="8"/>
        <v>0</v>
      </c>
      <c r="AB57" s="105">
        <f t="shared" si="9"/>
        <v>0</v>
      </c>
      <c r="AC57" s="105">
        <f t="shared" si="6"/>
        <v>0</v>
      </c>
      <c r="AD57" s="64"/>
      <c r="AE57" s="64"/>
      <c r="AF57" s="64"/>
      <c r="AG57" s="64"/>
      <c r="AH57" s="64"/>
    </row>
    <row r="58" spans="1:34" x14ac:dyDescent="0.2">
      <c r="A58" s="3">
        <f t="shared" ca="1" si="2"/>
        <v>0.4192406324600555</v>
      </c>
      <c r="B58" s="3">
        <f t="shared" ca="1" si="0"/>
        <v>63</v>
      </c>
      <c r="C58" s="4">
        <f t="shared" ca="1" si="3"/>
        <v>63</v>
      </c>
      <c r="D58" s="4"/>
      <c r="E58" s="4"/>
      <c r="F58" s="4"/>
      <c r="G58" s="4"/>
      <c r="H58" s="4"/>
      <c r="I58" s="33">
        <v>52</v>
      </c>
      <c r="J58" s="132"/>
      <c r="K58" s="132"/>
      <c r="L58" s="133"/>
      <c r="M58" s="133"/>
      <c r="N58" s="134"/>
      <c r="O58" s="132"/>
      <c r="P58" s="132"/>
      <c r="Q58" s="68"/>
      <c r="R58"/>
      <c r="S58"/>
      <c r="T58"/>
      <c r="U58"/>
      <c r="V58"/>
      <c r="W58" s="114"/>
      <c r="X58" s="114"/>
      <c r="Y58" s="114"/>
      <c r="Z58" s="64">
        <f t="shared" si="7"/>
        <v>0</v>
      </c>
      <c r="AA58" s="108">
        <f t="shared" si="8"/>
        <v>0</v>
      </c>
      <c r="AB58" s="105">
        <f t="shared" si="9"/>
        <v>0</v>
      </c>
      <c r="AC58" s="105">
        <f t="shared" si="6"/>
        <v>0</v>
      </c>
      <c r="AD58" s="64"/>
      <c r="AE58" s="64"/>
      <c r="AF58" s="64"/>
      <c r="AG58" s="64"/>
      <c r="AH58" s="64"/>
    </row>
    <row r="59" spans="1:34" x14ac:dyDescent="0.2">
      <c r="A59" s="3">
        <f t="shared" ca="1" si="2"/>
        <v>0.67144892913493137</v>
      </c>
      <c r="B59" s="3">
        <f t="shared" ca="1" si="0"/>
        <v>30</v>
      </c>
      <c r="C59" s="4">
        <f t="shared" ca="1" si="3"/>
        <v>30</v>
      </c>
      <c r="D59" s="4"/>
      <c r="E59" s="4"/>
      <c r="F59" s="4"/>
      <c r="G59" s="4"/>
      <c r="H59" s="4"/>
      <c r="I59" s="33">
        <v>53</v>
      </c>
      <c r="J59" s="132"/>
      <c r="K59" s="132"/>
      <c r="L59" s="133"/>
      <c r="M59" s="133"/>
      <c r="N59" s="134"/>
      <c r="O59" s="132"/>
      <c r="P59" s="132"/>
      <c r="Q59" s="68"/>
      <c r="R59"/>
      <c r="S59"/>
      <c r="T59"/>
      <c r="U59"/>
      <c r="V59"/>
      <c r="W59" s="114"/>
      <c r="X59" s="114"/>
      <c r="Y59" s="114"/>
      <c r="Z59" s="64">
        <f t="shared" si="7"/>
        <v>0</v>
      </c>
      <c r="AA59" s="108">
        <f t="shared" si="8"/>
        <v>0</v>
      </c>
      <c r="AB59" s="105">
        <f t="shared" si="9"/>
        <v>0</v>
      </c>
      <c r="AC59" s="105">
        <f t="shared" si="6"/>
        <v>0</v>
      </c>
      <c r="AD59" s="64"/>
      <c r="AE59" s="64"/>
      <c r="AF59" s="64"/>
      <c r="AG59" s="64"/>
      <c r="AH59" s="64"/>
    </row>
    <row r="60" spans="1:34" x14ac:dyDescent="0.2">
      <c r="A60" s="3">
        <f t="shared" ca="1" si="2"/>
        <v>0.55943500613497088</v>
      </c>
      <c r="B60" s="3">
        <f t="shared" ca="1" si="0"/>
        <v>43</v>
      </c>
      <c r="C60" s="4">
        <f t="shared" ca="1" si="3"/>
        <v>43</v>
      </c>
      <c r="D60" s="4"/>
      <c r="E60" s="4"/>
      <c r="F60" s="4"/>
      <c r="G60" s="4"/>
      <c r="H60" s="4"/>
      <c r="I60" s="33">
        <v>54</v>
      </c>
      <c r="J60" s="132"/>
      <c r="K60" s="132"/>
      <c r="L60" s="133"/>
      <c r="M60" s="133"/>
      <c r="N60" s="134"/>
      <c r="O60" s="132"/>
      <c r="P60" s="132"/>
      <c r="Q60" s="68"/>
      <c r="R60"/>
      <c r="S60"/>
      <c r="T60"/>
      <c r="U60"/>
      <c r="V60"/>
      <c r="W60" s="114"/>
      <c r="X60" s="114"/>
      <c r="Y60" s="114"/>
      <c r="Z60" s="64">
        <f t="shared" si="7"/>
        <v>0</v>
      </c>
      <c r="AA60" s="108">
        <f t="shared" si="8"/>
        <v>0</v>
      </c>
      <c r="AB60" s="105">
        <f t="shared" si="9"/>
        <v>0</v>
      </c>
      <c r="AC60" s="105">
        <f t="shared" si="6"/>
        <v>0</v>
      </c>
      <c r="AD60" s="64"/>
      <c r="AE60" s="64"/>
      <c r="AF60" s="64"/>
      <c r="AG60" s="64"/>
      <c r="AH60" s="64"/>
    </row>
    <row r="61" spans="1:34" x14ac:dyDescent="0.2">
      <c r="A61" s="3">
        <f t="shared" ca="1" si="2"/>
        <v>0.34803509936174348</v>
      </c>
      <c r="B61" s="3">
        <f t="shared" ca="1" si="0"/>
        <v>71</v>
      </c>
      <c r="C61" s="4">
        <f t="shared" ca="1" si="3"/>
        <v>71</v>
      </c>
      <c r="D61" s="4"/>
      <c r="E61" s="4"/>
      <c r="F61" s="4"/>
      <c r="G61" s="4"/>
      <c r="H61" s="4"/>
      <c r="I61" s="33">
        <v>55</v>
      </c>
      <c r="J61" s="132"/>
      <c r="K61" s="132"/>
      <c r="L61" s="133"/>
      <c r="M61" s="133"/>
      <c r="N61" s="134"/>
      <c r="O61" s="132"/>
      <c r="P61" s="132"/>
      <c r="Q61" s="68"/>
      <c r="R61"/>
      <c r="S61"/>
      <c r="T61"/>
      <c r="U61"/>
      <c r="V61"/>
      <c r="W61" s="114"/>
      <c r="X61" s="114"/>
      <c r="Y61" s="114"/>
      <c r="Z61" s="64">
        <f t="shared" si="7"/>
        <v>0</v>
      </c>
      <c r="AA61" s="108">
        <f t="shared" si="8"/>
        <v>0</v>
      </c>
      <c r="AB61" s="105">
        <f t="shared" si="9"/>
        <v>0</v>
      </c>
      <c r="AC61" s="105">
        <f t="shared" si="6"/>
        <v>0</v>
      </c>
      <c r="AD61" s="64"/>
      <c r="AE61" s="64"/>
      <c r="AF61" s="64"/>
      <c r="AG61" s="64"/>
      <c r="AH61" s="64"/>
    </row>
    <row r="62" spans="1:34" x14ac:dyDescent="0.2">
      <c r="A62" s="3">
        <f t="shared" ca="1" si="2"/>
        <v>0.4476679768342865</v>
      </c>
      <c r="B62" s="3">
        <f t="shared" ca="1" si="0"/>
        <v>57</v>
      </c>
      <c r="C62" s="4">
        <f t="shared" ca="1" si="3"/>
        <v>57</v>
      </c>
      <c r="D62" s="4"/>
      <c r="E62" s="4"/>
      <c r="F62" s="4"/>
      <c r="G62" s="4"/>
      <c r="H62" s="4"/>
      <c r="I62" s="33">
        <v>56</v>
      </c>
      <c r="J62" s="132"/>
      <c r="K62" s="132"/>
      <c r="L62" s="133"/>
      <c r="M62" s="133"/>
      <c r="N62" s="134"/>
      <c r="O62" s="132"/>
      <c r="P62" s="132"/>
      <c r="Q62" s="68"/>
      <c r="R62"/>
      <c r="S62"/>
      <c r="T62"/>
      <c r="U62"/>
      <c r="V62"/>
      <c r="W62" s="114"/>
      <c r="X62" s="114"/>
      <c r="Y62" s="114"/>
      <c r="Z62" s="64">
        <f t="shared" si="7"/>
        <v>0</v>
      </c>
      <c r="AA62" s="108">
        <f t="shared" si="8"/>
        <v>0</v>
      </c>
      <c r="AB62" s="105">
        <f t="shared" si="9"/>
        <v>0</v>
      </c>
      <c r="AC62" s="105">
        <f t="shared" si="6"/>
        <v>0</v>
      </c>
      <c r="AD62" s="64"/>
      <c r="AE62" s="64"/>
      <c r="AF62" s="64"/>
      <c r="AG62" s="64"/>
      <c r="AH62" s="64"/>
    </row>
    <row r="63" spans="1:34" x14ac:dyDescent="0.2">
      <c r="A63" s="3">
        <f t="shared" ca="1" si="2"/>
        <v>0.19154680172611682</v>
      </c>
      <c r="B63" s="3">
        <f t="shared" ca="1" si="0"/>
        <v>83</v>
      </c>
      <c r="C63" s="4">
        <f t="shared" ca="1" si="3"/>
        <v>83</v>
      </c>
      <c r="D63" s="4"/>
      <c r="E63" s="4"/>
      <c r="F63" s="4"/>
      <c r="G63" s="4"/>
      <c r="H63" s="4"/>
      <c r="I63" s="33">
        <v>57</v>
      </c>
      <c r="J63" s="132"/>
      <c r="K63" s="132"/>
      <c r="L63" s="133"/>
      <c r="M63" s="133"/>
      <c r="N63" s="134"/>
      <c r="O63" s="132"/>
      <c r="P63" s="132"/>
      <c r="Q63" s="68"/>
      <c r="R63"/>
      <c r="S63"/>
      <c r="T63"/>
      <c r="U63"/>
      <c r="V63"/>
      <c r="W63" s="114"/>
      <c r="X63" s="114"/>
      <c r="Y63" s="114"/>
      <c r="Z63" s="64">
        <f t="shared" si="7"/>
        <v>0</v>
      </c>
      <c r="AA63" s="108">
        <f t="shared" si="8"/>
        <v>0</v>
      </c>
      <c r="AB63" s="105">
        <f t="shared" si="9"/>
        <v>0</v>
      </c>
      <c r="AC63" s="105">
        <f t="shared" si="6"/>
        <v>0</v>
      </c>
      <c r="AD63" s="64"/>
      <c r="AE63" s="64"/>
      <c r="AF63" s="64"/>
      <c r="AG63" s="64"/>
      <c r="AH63" s="64"/>
    </row>
    <row r="64" spans="1:34" x14ac:dyDescent="0.2">
      <c r="A64" s="3">
        <f t="shared" ca="1" si="2"/>
        <v>0.21128505469214831</v>
      </c>
      <c r="B64" s="3">
        <f t="shared" ca="1" si="0"/>
        <v>81</v>
      </c>
      <c r="C64" s="4">
        <f t="shared" ca="1" si="3"/>
        <v>81</v>
      </c>
      <c r="D64" s="4"/>
      <c r="E64" s="4"/>
      <c r="F64" s="4"/>
      <c r="G64" s="4"/>
      <c r="H64" s="4"/>
      <c r="I64" s="33">
        <v>58</v>
      </c>
      <c r="J64" s="132"/>
      <c r="K64" s="132"/>
      <c r="L64" s="133"/>
      <c r="M64" s="133"/>
      <c r="N64" s="134"/>
      <c r="O64" s="132"/>
      <c r="P64" s="132"/>
      <c r="Q64" s="68"/>
      <c r="R64"/>
      <c r="S64"/>
      <c r="T64"/>
      <c r="U64"/>
      <c r="V64"/>
      <c r="W64" s="114"/>
      <c r="X64" s="114"/>
      <c r="Y64" s="114"/>
      <c r="Z64" s="64">
        <f t="shared" si="7"/>
        <v>0</v>
      </c>
      <c r="AA64" s="108">
        <f t="shared" si="8"/>
        <v>0</v>
      </c>
      <c r="AB64" s="105">
        <f t="shared" si="9"/>
        <v>0</v>
      </c>
      <c r="AC64" s="105">
        <f t="shared" si="6"/>
        <v>0</v>
      </c>
      <c r="AD64" s="64"/>
      <c r="AE64" s="64"/>
      <c r="AF64" s="64"/>
      <c r="AG64" s="64"/>
      <c r="AH64" s="64"/>
    </row>
    <row r="65" spans="1:34" x14ac:dyDescent="0.2">
      <c r="A65" s="3">
        <f t="shared" ca="1" si="2"/>
        <v>0.55768240419030202</v>
      </c>
      <c r="B65" s="3">
        <f t="shared" ca="1" si="0"/>
        <v>45</v>
      </c>
      <c r="C65" s="4">
        <f t="shared" ca="1" si="3"/>
        <v>45</v>
      </c>
      <c r="D65" s="4"/>
      <c r="E65" s="4"/>
      <c r="F65" s="4"/>
      <c r="G65" s="4"/>
      <c r="H65" s="4"/>
      <c r="I65" s="33">
        <v>59</v>
      </c>
      <c r="J65" s="132"/>
      <c r="K65" s="132"/>
      <c r="L65" s="133"/>
      <c r="M65" s="133"/>
      <c r="N65" s="134"/>
      <c r="O65" s="132"/>
      <c r="P65" s="132"/>
      <c r="Q65" s="68"/>
      <c r="R65"/>
      <c r="S65"/>
      <c r="T65"/>
      <c r="U65"/>
      <c r="V65"/>
      <c r="W65" s="114"/>
      <c r="X65" s="114"/>
      <c r="Y65" s="114"/>
      <c r="Z65" s="64">
        <f t="shared" si="7"/>
        <v>0</v>
      </c>
      <c r="AA65" s="108">
        <f t="shared" si="8"/>
        <v>0</v>
      </c>
      <c r="AB65" s="105">
        <f t="shared" si="9"/>
        <v>0</v>
      </c>
      <c r="AC65" s="105">
        <f t="shared" si="6"/>
        <v>0</v>
      </c>
      <c r="AD65" s="64"/>
      <c r="AE65" s="64"/>
      <c r="AF65" s="64"/>
      <c r="AG65" s="64"/>
      <c r="AH65" s="64"/>
    </row>
    <row r="66" spans="1:34" x14ac:dyDescent="0.2">
      <c r="A66" s="3">
        <f t="shared" ca="1" si="2"/>
        <v>0.56493418940891882</v>
      </c>
      <c r="B66" s="3">
        <f t="shared" ca="1" si="0"/>
        <v>42</v>
      </c>
      <c r="C66" s="4">
        <f t="shared" ca="1" si="3"/>
        <v>42</v>
      </c>
      <c r="D66" s="4"/>
      <c r="E66" s="4"/>
      <c r="F66" s="4"/>
      <c r="G66" s="4"/>
      <c r="H66" s="4"/>
      <c r="I66" s="33">
        <v>60</v>
      </c>
      <c r="J66" s="132"/>
      <c r="K66" s="132"/>
      <c r="L66" s="133"/>
      <c r="M66" s="133"/>
      <c r="N66" s="134"/>
      <c r="O66" s="132"/>
      <c r="P66" s="132"/>
      <c r="Q66" s="68"/>
      <c r="R66"/>
      <c r="S66"/>
      <c r="T66"/>
      <c r="U66"/>
      <c r="V66"/>
      <c r="W66" s="114"/>
      <c r="X66" s="114"/>
      <c r="Y66" s="114"/>
      <c r="Z66" s="64">
        <f t="shared" si="7"/>
        <v>0</v>
      </c>
      <c r="AA66" s="108">
        <f t="shared" si="8"/>
        <v>0</v>
      </c>
      <c r="AB66" s="105">
        <f t="shared" si="9"/>
        <v>0</v>
      </c>
      <c r="AC66" s="105">
        <f t="shared" si="6"/>
        <v>0</v>
      </c>
      <c r="AD66" s="64"/>
      <c r="AE66" s="64"/>
      <c r="AF66" s="64"/>
      <c r="AG66" s="64"/>
      <c r="AH66" s="64"/>
    </row>
    <row r="67" spans="1:34" x14ac:dyDescent="0.2">
      <c r="A67" s="3">
        <f ca="1">RAND()</f>
        <v>0.3277074354921653</v>
      </c>
      <c r="B67" s="3">
        <f ca="1">RANK(A67,$A$7:$A$106)</f>
        <v>73</v>
      </c>
      <c r="C67" s="4">
        <f t="shared" ref="C67:C106" ca="1" si="10">B67</f>
        <v>73</v>
      </c>
      <c r="I67" s="33">
        <v>61</v>
      </c>
      <c r="J67" s="132"/>
      <c r="K67" s="132"/>
      <c r="L67" s="133"/>
      <c r="M67" s="133"/>
      <c r="N67" s="134"/>
      <c r="O67" s="132"/>
      <c r="P67" s="132"/>
      <c r="Q67" s="68"/>
      <c r="R67"/>
      <c r="S67"/>
      <c r="T67"/>
      <c r="U67"/>
      <c r="V67"/>
      <c r="W67" s="114"/>
      <c r="X67" s="114"/>
      <c r="Y67" s="114"/>
      <c r="Z67" s="64">
        <f t="shared" si="7"/>
        <v>0</v>
      </c>
      <c r="AA67" s="108">
        <f t="shared" si="8"/>
        <v>0</v>
      </c>
      <c r="AB67" s="105">
        <f t="shared" si="9"/>
        <v>0</v>
      </c>
      <c r="AC67" s="105">
        <f t="shared" ref="AC67:AC106" si="11">IF(Q67&gt;"",1,0)</f>
        <v>0</v>
      </c>
      <c r="AD67" s="64"/>
      <c r="AE67" s="64"/>
      <c r="AF67" s="64"/>
      <c r="AG67" s="64"/>
      <c r="AH67" s="64"/>
    </row>
    <row r="68" spans="1:34" x14ac:dyDescent="0.2">
      <c r="A68" s="3">
        <f ca="1">RAND()</f>
        <v>0.89999764281607786</v>
      </c>
      <c r="B68" s="3">
        <f ca="1">RANK(A68,$A$7:$A$106)</f>
        <v>7</v>
      </c>
      <c r="C68" s="4">
        <f t="shared" ca="1" si="10"/>
        <v>7</v>
      </c>
      <c r="I68" s="33">
        <v>62</v>
      </c>
      <c r="J68" s="132"/>
      <c r="K68" s="132"/>
      <c r="L68" s="133"/>
      <c r="M68" s="133"/>
      <c r="N68" s="134"/>
      <c r="O68" s="132"/>
      <c r="P68" s="132"/>
      <c r="Q68" s="68"/>
      <c r="R68"/>
      <c r="S68"/>
      <c r="T68"/>
      <c r="U68"/>
      <c r="V68"/>
      <c r="W68" s="114"/>
      <c r="X68" s="114"/>
      <c r="Y68" s="114"/>
      <c r="Z68" s="64">
        <f t="shared" si="7"/>
        <v>0</v>
      </c>
      <c r="AA68" s="108">
        <f t="shared" si="8"/>
        <v>0</v>
      </c>
      <c r="AB68" s="105">
        <f t="shared" si="9"/>
        <v>0</v>
      </c>
      <c r="AC68" s="105">
        <f t="shared" si="11"/>
        <v>0</v>
      </c>
      <c r="AD68" s="64"/>
      <c r="AE68" s="64"/>
      <c r="AF68" s="64"/>
      <c r="AG68" s="64"/>
      <c r="AH68" s="64"/>
    </row>
    <row r="69" spans="1:34" x14ac:dyDescent="0.2">
      <c r="A69" s="3">
        <f ca="1">RAND()</f>
        <v>0.55871958636679342</v>
      </c>
      <c r="B69" s="3">
        <f ca="1">RANK(A69,$A$7:$A$106)</f>
        <v>44</v>
      </c>
      <c r="C69" s="4">
        <f t="shared" ca="1" si="10"/>
        <v>44</v>
      </c>
      <c r="I69" s="33">
        <v>63</v>
      </c>
      <c r="J69" s="132"/>
      <c r="K69" s="132"/>
      <c r="L69" s="133"/>
      <c r="M69" s="133"/>
      <c r="N69" s="134"/>
      <c r="O69" s="132"/>
      <c r="P69" s="132"/>
      <c r="Q69" s="68"/>
      <c r="R69"/>
      <c r="S69"/>
      <c r="T69"/>
      <c r="U69"/>
      <c r="V69"/>
      <c r="W69" s="114"/>
      <c r="X69" s="114"/>
      <c r="Y69" s="114"/>
      <c r="Z69" s="64">
        <f t="shared" si="7"/>
        <v>0</v>
      </c>
      <c r="AA69" s="108">
        <f t="shared" si="8"/>
        <v>0</v>
      </c>
      <c r="AB69" s="105">
        <f t="shared" si="9"/>
        <v>0</v>
      </c>
      <c r="AC69" s="105">
        <f t="shared" si="11"/>
        <v>0</v>
      </c>
      <c r="AD69" s="64"/>
      <c r="AE69" s="64"/>
      <c r="AF69" s="64"/>
      <c r="AG69" s="64"/>
      <c r="AH69" s="64"/>
    </row>
    <row r="70" spans="1:34" x14ac:dyDescent="0.2">
      <c r="A70" s="3">
        <f ca="1">RAND()</f>
        <v>0.21454205970551976</v>
      </c>
      <c r="B70" s="3">
        <f ca="1">RANK(A70,$A$7:$A$106)</f>
        <v>80</v>
      </c>
      <c r="C70" s="4">
        <f t="shared" ca="1" si="10"/>
        <v>80</v>
      </c>
      <c r="I70" s="33">
        <v>64</v>
      </c>
      <c r="J70" s="132"/>
      <c r="K70" s="132"/>
      <c r="L70" s="133"/>
      <c r="M70" s="133"/>
      <c r="N70" s="134"/>
      <c r="O70" s="132"/>
      <c r="P70" s="132"/>
      <c r="Q70" s="68"/>
      <c r="R70"/>
      <c r="S70"/>
      <c r="T70"/>
      <c r="U70"/>
      <c r="V70"/>
      <c r="W70" s="114"/>
      <c r="X70" s="114"/>
      <c r="Y70" s="114"/>
      <c r="Z70" s="64">
        <f t="shared" si="7"/>
        <v>0</v>
      </c>
      <c r="AA70" s="108">
        <f t="shared" si="8"/>
        <v>0</v>
      </c>
      <c r="AB70" s="105">
        <f t="shared" si="9"/>
        <v>0</v>
      </c>
      <c r="AC70" s="105">
        <f t="shared" si="11"/>
        <v>0</v>
      </c>
      <c r="AD70" s="64"/>
      <c r="AE70" s="64"/>
      <c r="AF70" s="64"/>
      <c r="AG70" s="64"/>
      <c r="AH70" s="64"/>
    </row>
    <row r="71" spans="1:34" x14ac:dyDescent="0.2">
      <c r="A71" s="3">
        <f ca="1">RAND()</f>
        <v>0.50227950533053323</v>
      </c>
      <c r="B71" s="3">
        <f t="shared" ref="B71:B102" ca="1" si="12">RANK(A71,$A$7:$A$106)</f>
        <v>52</v>
      </c>
      <c r="C71" s="4">
        <f t="shared" ca="1" si="10"/>
        <v>52</v>
      </c>
      <c r="I71" s="33">
        <v>65</v>
      </c>
      <c r="J71" s="132"/>
      <c r="K71" s="132"/>
      <c r="L71" s="133"/>
      <c r="M71" s="133"/>
      <c r="N71" s="134"/>
      <c r="O71" s="132"/>
      <c r="P71" s="132"/>
      <c r="Q71" s="68"/>
      <c r="R71"/>
      <c r="S71"/>
      <c r="T71"/>
      <c r="U71"/>
      <c r="V71"/>
      <c r="W71" s="114"/>
      <c r="X71" s="114"/>
      <c r="Y71" s="114"/>
      <c r="Z71" s="64">
        <f t="shared" ref="Z71:Z85" si="13">IF(K71&gt;"",1,0)</f>
        <v>0</v>
      </c>
      <c r="AA71" s="108">
        <f t="shared" si="8"/>
        <v>0</v>
      </c>
      <c r="AB71" s="105">
        <f t="shared" si="9"/>
        <v>0</v>
      </c>
      <c r="AC71" s="105">
        <f t="shared" si="11"/>
        <v>0</v>
      </c>
      <c r="AD71" s="64"/>
      <c r="AE71" s="64"/>
      <c r="AF71" s="64"/>
      <c r="AG71" s="64"/>
      <c r="AH71" s="64"/>
    </row>
    <row r="72" spans="1:34" x14ac:dyDescent="0.2">
      <c r="A72" s="3">
        <f t="shared" ref="A72:A106" ca="1" si="14">RAND()</f>
        <v>0.42570498048079397</v>
      </c>
      <c r="B72" s="3">
        <f t="shared" ca="1" si="12"/>
        <v>61</v>
      </c>
      <c r="C72" s="4">
        <f t="shared" ca="1" si="10"/>
        <v>61</v>
      </c>
      <c r="I72" s="33">
        <v>66</v>
      </c>
      <c r="J72" s="132"/>
      <c r="K72" s="132"/>
      <c r="L72" s="133"/>
      <c r="M72" s="133"/>
      <c r="N72" s="134"/>
      <c r="O72" s="132"/>
      <c r="P72" s="132"/>
      <c r="Q72" s="68"/>
      <c r="R72"/>
      <c r="S72"/>
      <c r="T72"/>
      <c r="U72"/>
      <c r="V72"/>
      <c r="W72" s="114"/>
      <c r="X72" s="114"/>
      <c r="Y72" s="114"/>
      <c r="Z72" s="64">
        <f t="shared" si="13"/>
        <v>0</v>
      </c>
      <c r="AA72" s="108">
        <f t="shared" ref="AA72:AA85" si="15">IF(J72&gt;"",1,0)</f>
        <v>0</v>
      </c>
      <c r="AB72" s="105">
        <f t="shared" ref="AB72:AB85" si="16">IF(N72&gt;"",1,0)</f>
        <v>0</v>
      </c>
      <c r="AC72" s="105">
        <f t="shared" si="11"/>
        <v>0</v>
      </c>
      <c r="AD72" s="64"/>
      <c r="AE72" s="64"/>
      <c r="AF72" s="64"/>
      <c r="AG72" s="64"/>
      <c r="AH72" s="64"/>
    </row>
    <row r="73" spans="1:34" x14ac:dyDescent="0.2">
      <c r="A73" s="3">
        <f t="shared" ca="1" si="14"/>
        <v>0.22124338706096547</v>
      </c>
      <c r="B73" s="3">
        <f t="shared" ca="1" si="12"/>
        <v>79</v>
      </c>
      <c r="C73" s="4">
        <f t="shared" ca="1" si="10"/>
        <v>79</v>
      </c>
      <c r="I73" s="33">
        <v>67</v>
      </c>
      <c r="J73" s="132"/>
      <c r="K73" s="132"/>
      <c r="L73" s="133"/>
      <c r="M73" s="133"/>
      <c r="N73" s="134"/>
      <c r="O73" s="132"/>
      <c r="P73" s="132"/>
      <c r="Q73" s="68"/>
      <c r="R73"/>
      <c r="S73"/>
      <c r="T73"/>
      <c r="U73"/>
      <c r="V73"/>
      <c r="W73" s="114"/>
      <c r="X73" s="114"/>
      <c r="Y73" s="114"/>
      <c r="Z73" s="64">
        <f t="shared" si="13"/>
        <v>0</v>
      </c>
      <c r="AA73" s="108">
        <f t="shared" si="15"/>
        <v>0</v>
      </c>
      <c r="AB73" s="105">
        <f t="shared" si="16"/>
        <v>0</v>
      </c>
      <c r="AC73" s="105">
        <f t="shared" si="11"/>
        <v>0</v>
      </c>
      <c r="AD73" s="64"/>
      <c r="AE73" s="64"/>
      <c r="AF73" s="64"/>
      <c r="AG73" s="64"/>
      <c r="AH73" s="64"/>
    </row>
    <row r="74" spans="1:34" x14ac:dyDescent="0.2">
      <c r="A74" s="3">
        <f t="shared" ca="1" si="14"/>
        <v>0.45632678074131316</v>
      </c>
      <c r="B74" s="3">
        <f t="shared" ca="1" si="12"/>
        <v>55</v>
      </c>
      <c r="C74" s="4">
        <f t="shared" ca="1" si="10"/>
        <v>55</v>
      </c>
      <c r="I74" s="33">
        <v>68</v>
      </c>
      <c r="J74" s="132"/>
      <c r="K74" s="132"/>
      <c r="L74" s="133"/>
      <c r="M74" s="133"/>
      <c r="N74" s="134"/>
      <c r="O74" s="132"/>
      <c r="P74" s="132"/>
      <c r="Q74" s="68"/>
      <c r="R74"/>
      <c r="S74"/>
      <c r="T74"/>
      <c r="U74"/>
      <c r="V74"/>
      <c r="W74" s="114"/>
      <c r="X74" s="114"/>
      <c r="Y74" s="114"/>
      <c r="Z74" s="64">
        <f t="shared" si="13"/>
        <v>0</v>
      </c>
      <c r="AA74" s="108">
        <f t="shared" si="15"/>
        <v>0</v>
      </c>
      <c r="AB74" s="105">
        <f t="shared" si="16"/>
        <v>0</v>
      </c>
      <c r="AC74" s="105">
        <f t="shared" si="11"/>
        <v>0</v>
      </c>
      <c r="AD74" s="64"/>
      <c r="AE74" s="64"/>
      <c r="AF74" s="64"/>
      <c r="AG74" s="64"/>
      <c r="AH74" s="64"/>
    </row>
    <row r="75" spans="1:34" x14ac:dyDescent="0.2">
      <c r="A75" s="3">
        <f t="shared" ca="1" si="14"/>
        <v>0.43602626851182291</v>
      </c>
      <c r="B75" s="3">
        <f t="shared" ca="1" si="12"/>
        <v>60</v>
      </c>
      <c r="C75" s="4">
        <f t="shared" ca="1" si="10"/>
        <v>60</v>
      </c>
      <c r="I75" s="33">
        <v>69</v>
      </c>
      <c r="J75" s="132"/>
      <c r="K75" s="132"/>
      <c r="L75" s="133"/>
      <c r="M75" s="133"/>
      <c r="N75" s="134"/>
      <c r="O75" s="132"/>
      <c r="P75" s="132"/>
      <c r="Q75" s="68"/>
      <c r="R75"/>
      <c r="S75"/>
      <c r="T75"/>
      <c r="U75"/>
      <c r="V75"/>
      <c r="W75" s="114"/>
      <c r="X75" s="114"/>
      <c r="Y75" s="114"/>
      <c r="Z75" s="64">
        <f t="shared" si="13"/>
        <v>0</v>
      </c>
      <c r="AA75" s="108">
        <f t="shared" si="15"/>
        <v>0</v>
      </c>
      <c r="AB75" s="105">
        <f t="shared" si="16"/>
        <v>0</v>
      </c>
      <c r="AC75" s="105">
        <f t="shared" si="11"/>
        <v>0</v>
      </c>
      <c r="AD75" s="64"/>
      <c r="AE75" s="64"/>
      <c r="AF75" s="64"/>
      <c r="AG75" s="64"/>
      <c r="AH75" s="64"/>
    </row>
    <row r="76" spans="1:34" x14ac:dyDescent="0.2">
      <c r="A76" s="3">
        <f t="shared" ca="1" si="14"/>
        <v>0.37544763015345717</v>
      </c>
      <c r="B76" s="3">
        <f t="shared" ca="1" si="12"/>
        <v>69</v>
      </c>
      <c r="C76" s="4">
        <f t="shared" ca="1" si="10"/>
        <v>69</v>
      </c>
      <c r="I76" s="33">
        <v>70</v>
      </c>
      <c r="J76" s="132"/>
      <c r="K76" s="132"/>
      <c r="L76" s="133"/>
      <c r="M76" s="133"/>
      <c r="N76" s="134"/>
      <c r="O76" s="132"/>
      <c r="P76" s="132"/>
      <c r="Q76" s="68"/>
      <c r="R76"/>
      <c r="S76"/>
      <c r="T76"/>
      <c r="U76"/>
      <c r="V76"/>
      <c r="W76" s="114"/>
      <c r="X76" s="114"/>
      <c r="Y76" s="114"/>
      <c r="Z76" s="64">
        <f t="shared" si="13"/>
        <v>0</v>
      </c>
      <c r="AA76" s="108">
        <f t="shared" si="15"/>
        <v>0</v>
      </c>
      <c r="AB76" s="105">
        <f t="shared" si="16"/>
        <v>0</v>
      </c>
      <c r="AC76" s="105">
        <f t="shared" si="11"/>
        <v>0</v>
      </c>
      <c r="AD76" s="64"/>
      <c r="AE76" s="64"/>
      <c r="AF76" s="64"/>
      <c r="AG76" s="64"/>
      <c r="AH76" s="64"/>
    </row>
    <row r="77" spans="1:34" x14ac:dyDescent="0.2">
      <c r="A77" s="3">
        <f t="shared" ca="1" si="14"/>
        <v>0.61046669072800763</v>
      </c>
      <c r="B77" s="3">
        <f t="shared" ca="1" si="12"/>
        <v>35</v>
      </c>
      <c r="C77" s="4">
        <f t="shared" ca="1" si="10"/>
        <v>35</v>
      </c>
      <c r="I77" s="33">
        <v>71</v>
      </c>
      <c r="J77" s="132"/>
      <c r="K77" s="132"/>
      <c r="L77" s="133"/>
      <c r="M77" s="133"/>
      <c r="N77" s="134"/>
      <c r="O77" s="132"/>
      <c r="P77" s="132"/>
      <c r="Q77" s="68"/>
      <c r="R77"/>
      <c r="S77"/>
      <c r="T77"/>
      <c r="U77"/>
      <c r="V77"/>
      <c r="W77" s="114"/>
      <c r="X77" s="114"/>
      <c r="Y77" s="114"/>
      <c r="Z77" s="64">
        <f t="shared" si="13"/>
        <v>0</v>
      </c>
      <c r="AA77" s="108">
        <f t="shared" si="15"/>
        <v>0</v>
      </c>
      <c r="AB77" s="105">
        <f t="shared" si="16"/>
        <v>0</v>
      </c>
      <c r="AC77" s="105">
        <f t="shared" si="11"/>
        <v>0</v>
      </c>
      <c r="AD77" s="64"/>
      <c r="AE77" s="64"/>
      <c r="AF77" s="64"/>
      <c r="AG77" s="64"/>
      <c r="AH77" s="64"/>
    </row>
    <row r="78" spans="1:34" x14ac:dyDescent="0.2">
      <c r="A78" s="3">
        <f t="shared" ca="1" si="14"/>
        <v>0.86088112695445906</v>
      </c>
      <c r="B78" s="3">
        <f t="shared" ca="1" si="12"/>
        <v>10</v>
      </c>
      <c r="C78" s="4">
        <f t="shared" ca="1" si="10"/>
        <v>10</v>
      </c>
      <c r="I78" s="33">
        <v>72</v>
      </c>
      <c r="J78" s="132"/>
      <c r="K78" s="132"/>
      <c r="L78" s="133"/>
      <c r="M78" s="133"/>
      <c r="N78" s="134"/>
      <c r="O78" s="132"/>
      <c r="P78" s="132"/>
      <c r="Q78" s="68"/>
      <c r="R78"/>
      <c r="S78"/>
      <c r="T78"/>
      <c r="U78"/>
      <c r="V78"/>
      <c r="W78" s="114"/>
      <c r="X78" s="114"/>
      <c r="Y78" s="114"/>
      <c r="Z78" s="64">
        <f t="shared" si="13"/>
        <v>0</v>
      </c>
      <c r="AA78" s="108">
        <f t="shared" si="15"/>
        <v>0</v>
      </c>
      <c r="AB78" s="105">
        <f t="shared" si="16"/>
        <v>0</v>
      </c>
      <c r="AC78" s="105">
        <f t="shared" si="11"/>
        <v>0</v>
      </c>
      <c r="AD78" s="64"/>
      <c r="AE78" s="64"/>
      <c r="AF78" s="64"/>
      <c r="AG78" s="64"/>
      <c r="AH78" s="64"/>
    </row>
    <row r="79" spans="1:34" x14ac:dyDescent="0.2">
      <c r="A79" s="3">
        <f t="shared" ca="1" si="14"/>
        <v>0.66434138157505462</v>
      </c>
      <c r="B79" s="3">
        <f t="shared" ca="1" si="12"/>
        <v>31</v>
      </c>
      <c r="C79" s="4">
        <f t="shared" ca="1" si="10"/>
        <v>31</v>
      </c>
      <c r="I79" s="33">
        <v>73</v>
      </c>
      <c r="J79" s="132"/>
      <c r="K79" s="132"/>
      <c r="L79" s="133"/>
      <c r="M79" s="133"/>
      <c r="N79" s="134"/>
      <c r="O79" s="132"/>
      <c r="P79" s="132"/>
      <c r="Q79" s="68"/>
      <c r="R79"/>
      <c r="S79"/>
      <c r="T79"/>
      <c r="U79"/>
      <c r="V79"/>
      <c r="W79" s="114"/>
      <c r="X79" s="114"/>
      <c r="Y79" s="114"/>
      <c r="Z79" s="64">
        <f t="shared" si="13"/>
        <v>0</v>
      </c>
      <c r="AA79" s="108">
        <f t="shared" si="15"/>
        <v>0</v>
      </c>
      <c r="AB79" s="105">
        <f t="shared" si="16"/>
        <v>0</v>
      </c>
      <c r="AC79" s="105">
        <f t="shared" si="11"/>
        <v>0</v>
      </c>
      <c r="AD79" s="64"/>
      <c r="AE79" s="64"/>
      <c r="AF79" s="64"/>
      <c r="AG79" s="64"/>
      <c r="AH79" s="64"/>
    </row>
    <row r="80" spans="1:34" x14ac:dyDescent="0.2">
      <c r="A80" s="3">
        <f t="shared" ca="1" si="14"/>
        <v>0.50057108924549154</v>
      </c>
      <c r="B80" s="3">
        <f t="shared" ca="1" si="12"/>
        <v>53</v>
      </c>
      <c r="C80" s="4">
        <f t="shared" ca="1" si="10"/>
        <v>53</v>
      </c>
      <c r="I80" s="33">
        <v>74</v>
      </c>
      <c r="J80" s="132"/>
      <c r="K80" s="132"/>
      <c r="L80" s="133"/>
      <c r="M80" s="133"/>
      <c r="N80" s="134"/>
      <c r="O80" s="132"/>
      <c r="P80" s="132"/>
      <c r="Q80" s="68"/>
      <c r="R80"/>
      <c r="S80"/>
      <c r="T80"/>
      <c r="U80"/>
      <c r="V80"/>
      <c r="W80" s="114"/>
      <c r="X80" s="114"/>
      <c r="Y80" s="114"/>
      <c r="Z80" s="64">
        <f t="shared" si="13"/>
        <v>0</v>
      </c>
      <c r="AA80" s="108">
        <f t="shared" si="15"/>
        <v>0</v>
      </c>
      <c r="AB80" s="105">
        <f t="shared" si="16"/>
        <v>0</v>
      </c>
      <c r="AC80" s="105">
        <f t="shared" si="11"/>
        <v>0</v>
      </c>
      <c r="AD80" s="64"/>
      <c r="AE80" s="64"/>
      <c r="AF80" s="64"/>
      <c r="AG80" s="64"/>
      <c r="AH80" s="64"/>
    </row>
    <row r="81" spans="1:34" x14ac:dyDescent="0.2">
      <c r="A81" s="3">
        <f t="shared" ca="1" si="14"/>
        <v>7.4318267186237685E-2</v>
      </c>
      <c r="B81" s="3">
        <f t="shared" ca="1" si="12"/>
        <v>91</v>
      </c>
      <c r="C81" s="4">
        <f t="shared" ca="1" si="10"/>
        <v>91</v>
      </c>
      <c r="I81" s="33">
        <v>75</v>
      </c>
      <c r="J81" s="132"/>
      <c r="K81" s="132"/>
      <c r="L81" s="133"/>
      <c r="M81" s="133"/>
      <c r="N81" s="134"/>
      <c r="O81" s="132"/>
      <c r="P81" s="132"/>
      <c r="Q81" s="68"/>
      <c r="R81"/>
      <c r="S81"/>
      <c r="T81"/>
      <c r="U81"/>
      <c r="V81"/>
      <c r="W81" s="114"/>
      <c r="X81" s="114"/>
      <c r="Y81" s="114"/>
      <c r="Z81" s="64">
        <f t="shared" si="13"/>
        <v>0</v>
      </c>
      <c r="AA81" s="108">
        <f t="shared" si="15"/>
        <v>0</v>
      </c>
      <c r="AB81" s="105">
        <f t="shared" si="16"/>
        <v>0</v>
      </c>
      <c r="AC81" s="105">
        <f t="shared" si="11"/>
        <v>0</v>
      </c>
      <c r="AD81" s="64"/>
      <c r="AE81" s="64"/>
      <c r="AF81" s="64"/>
      <c r="AG81" s="64"/>
      <c r="AH81" s="64"/>
    </row>
    <row r="82" spans="1:34" x14ac:dyDescent="0.2">
      <c r="A82" s="3">
        <f t="shared" ca="1" si="14"/>
        <v>0.4532028382362614</v>
      </c>
      <c r="B82" s="3">
        <f t="shared" ca="1" si="12"/>
        <v>56</v>
      </c>
      <c r="C82" s="4">
        <f t="shared" ca="1" si="10"/>
        <v>56</v>
      </c>
      <c r="I82" s="33">
        <v>76</v>
      </c>
      <c r="J82" s="132"/>
      <c r="K82" s="132"/>
      <c r="L82" s="133"/>
      <c r="M82" s="133"/>
      <c r="N82" s="134"/>
      <c r="O82" s="132"/>
      <c r="P82" s="132"/>
      <c r="Q82" s="68"/>
      <c r="R82"/>
      <c r="S82"/>
      <c r="T82"/>
      <c r="U82"/>
      <c r="V82"/>
      <c r="W82" s="114"/>
      <c r="X82" s="114"/>
      <c r="Y82" s="114"/>
      <c r="Z82" s="64">
        <f t="shared" si="13"/>
        <v>0</v>
      </c>
      <c r="AA82" s="108">
        <f t="shared" si="15"/>
        <v>0</v>
      </c>
      <c r="AB82" s="105">
        <f t="shared" si="16"/>
        <v>0</v>
      </c>
      <c r="AC82" s="105">
        <f t="shared" si="11"/>
        <v>0</v>
      </c>
      <c r="AD82" s="64"/>
      <c r="AE82" s="64"/>
      <c r="AF82" s="64"/>
      <c r="AG82" s="64"/>
      <c r="AH82" s="64"/>
    </row>
    <row r="83" spans="1:34" x14ac:dyDescent="0.2">
      <c r="A83" s="3">
        <f t="shared" ca="1" si="14"/>
        <v>0.39689103383598445</v>
      </c>
      <c r="B83" s="3">
        <f t="shared" ca="1" si="12"/>
        <v>66</v>
      </c>
      <c r="C83" s="4">
        <f t="shared" ca="1" si="10"/>
        <v>66</v>
      </c>
      <c r="I83" s="33">
        <v>77</v>
      </c>
      <c r="J83" s="132"/>
      <c r="K83" s="132"/>
      <c r="L83" s="133"/>
      <c r="M83" s="133"/>
      <c r="N83" s="134"/>
      <c r="O83" s="132"/>
      <c r="P83" s="132"/>
      <c r="Q83" s="68"/>
      <c r="R83"/>
      <c r="S83"/>
      <c r="T83"/>
      <c r="U83"/>
      <c r="V83"/>
      <c r="W83" s="114"/>
      <c r="X83" s="114"/>
      <c r="Y83" s="114"/>
      <c r="Z83" s="64">
        <f t="shared" si="13"/>
        <v>0</v>
      </c>
      <c r="AA83" s="108">
        <f t="shared" si="15"/>
        <v>0</v>
      </c>
      <c r="AB83" s="105">
        <f t="shared" si="16"/>
        <v>0</v>
      </c>
      <c r="AC83" s="105">
        <f t="shared" si="11"/>
        <v>0</v>
      </c>
      <c r="AD83" s="64"/>
      <c r="AE83" s="64"/>
      <c r="AF83" s="64"/>
      <c r="AG83" s="64"/>
      <c r="AH83" s="64"/>
    </row>
    <row r="84" spans="1:34" x14ac:dyDescent="0.2">
      <c r="A84" s="3">
        <f t="shared" ca="1" si="14"/>
        <v>0.95227336342334512</v>
      </c>
      <c r="B84" s="3">
        <f t="shared" ca="1" si="12"/>
        <v>2</v>
      </c>
      <c r="C84" s="4">
        <f t="shared" ca="1" si="10"/>
        <v>2</v>
      </c>
      <c r="I84" s="33">
        <v>78</v>
      </c>
      <c r="J84" s="132"/>
      <c r="K84" s="132"/>
      <c r="L84" s="133"/>
      <c r="M84" s="133"/>
      <c r="N84" s="134"/>
      <c r="O84" s="132"/>
      <c r="P84" s="132"/>
      <c r="Q84" s="68"/>
      <c r="R84"/>
      <c r="S84"/>
      <c r="T84"/>
      <c r="U84"/>
      <c r="V84"/>
      <c r="W84" s="114"/>
      <c r="X84" s="114"/>
      <c r="Y84" s="114"/>
      <c r="Z84" s="64">
        <f t="shared" si="13"/>
        <v>0</v>
      </c>
      <c r="AA84" s="108">
        <f t="shared" si="15"/>
        <v>0</v>
      </c>
      <c r="AB84" s="105">
        <f t="shared" si="16"/>
        <v>0</v>
      </c>
      <c r="AC84" s="105">
        <f t="shared" si="11"/>
        <v>0</v>
      </c>
      <c r="AD84" s="64"/>
      <c r="AE84" s="64"/>
      <c r="AF84" s="64"/>
      <c r="AG84" s="64"/>
      <c r="AH84" s="64"/>
    </row>
    <row r="85" spans="1:34" x14ac:dyDescent="0.2">
      <c r="A85" s="3">
        <f t="shared" ca="1" si="14"/>
        <v>0.20275653098690105</v>
      </c>
      <c r="B85" s="3">
        <f t="shared" ca="1" si="12"/>
        <v>82</v>
      </c>
      <c r="C85" s="4">
        <f t="shared" ca="1" si="10"/>
        <v>82</v>
      </c>
      <c r="I85" s="33">
        <v>79</v>
      </c>
      <c r="J85" s="132"/>
      <c r="K85" s="132"/>
      <c r="L85" s="133"/>
      <c r="M85" s="133"/>
      <c r="N85" s="134"/>
      <c r="O85" s="132"/>
      <c r="P85" s="132"/>
      <c r="Q85" s="68"/>
      <c r="R85"/>
      <c r="S85"/>
      <c r="T85"/>
      <c r="U85"/>
      <c r="V85"/>
      <c r="W85" s="114"/>
      <c r="X85" s="114"/>
      <c r="Y85" s="114"/>
      <c r="Z85" s="64">
        <f t="shared" si="13"/>
        <v>0</v>
      </c>
      <c r="AA85" s="108">
        <f t="shared" si="15"/>
        <v>0</v>
      </c>
      <c r="AB85" s="105">
        <f t="shared" si="16"/>
        <v>0</v>
      </c>
      <c r="AC85" s="105">
        <f t="shared" si="11"/>
        <v>0</v>
      </c>
      <c r="AD85" s="64"/>
      <c r="AE85" s="64"/>
      <c r="AF85" s="64"/>
      <c r="AG85" s="64"/>
      <c r="AH85" s="64"/>
    </row>
    <row r="86" spans="1:34" x14ac:dyDescent="0.2">
      <c r="A86" s="3">
        <f t="shared" ca="1" si="14"/>
        <v>0.16738442522400732</v>
      </c>
      <c r="B86" s="3">
        <f t="shared" ca="1" si="12"/>
        <v>86</v>
      </c>
      <c r="C86" s="4">
        <f t="shared" ca="1" si="10"/>
        <v>86</v>
      </c>
      <c r="I86" s="33">
        <v>80</v>
      </c>
      <c r="J86" s="132"/>
      <c r="K86" s="132"/>
      <c r="L86" s="133"/>
      <c r="M86" s="133"/>
      <c r="N86" s="134"/>
      <c r="O86" s="132"/>
      <c r="P86" s="132"/>
      <c r="Q86" s="68"/>
      <c r="R86"/>
      <c r="S86"/>
      <c r="T86"/>
      <c r="U86"/>
      <c r="V86"/>
      <c r="W86" s="114"/>
      <c r="X86" s="114"/>
      <c r="Y86" s="114"/>
      <c r="Z86" s="64">
        <f t="shared" ref="Z86:Z106" si="17">IF(K86&gt;"",1,0)</f>
        <v>0</v>
      </c>
      <c r="AA86" s="108">
        <f t="shared" ref="AA86:AA106" si="18">IF(J86&gt;"",1,0)</f>
        <v>0</v>
      </c>
      <c r="AB86" s="105">
        <f t="shared" ref="AB86:AB106" si="19">IF(N86&gt;"",1,0)</f>
        <v>0</v>
      </c>
      <c r="AC86" s="105">
        <f t="shared" si="11"/>
        <v>0</v>
      </c>
      <c r="AD86" s="64"/>
      <c r="AE86" s="64"/>
      <c r="AF86" s="64"/>
      <c r="AG86" s="64"/>
      <c r="AH86" s="64"/>
    </row>
    <row r="87" spans="1:34" x14ac:dyDescent="0.2">
      <c r="A87" s="3">
        <f t="shared" ca="1" si="14"/>
        <v>0.72427054432041682</v>
      </c>
      <c r="B87" s="3">
        <f t="shared" ca="1" si="12"/>
        <v>25</v>
      </c>
      <c r="C87" s="4">
        <f t="shared" ca="1" si="10"/>
        <v>25</v>
      </c>
      <c r="I87" s="33">
        <v>81</v>
      </c>
      <c r="J87" s="132"/>
      <c r="K87" s="132"/>
      <c r="L87" s="133"/>
      <c r="M87" s="133"/>
      <c r="N87" s="134"/>
      <c r="O87" s="132"/>
      <c r="P87" s="132"/>
      <c r="Q87" s="68"/>
      <c r="R87"/>
      <c r="S87"/>
      <c r="T87"/>
      <c r="U87"/>
      <c r="V87"/>
      <c r="W87" s="114"/>
      <c r="X87" s="114"/>
      <c r="Y87" s="114"/>
      <c r="Z87" s="64">
        <f t="shared" si="17"/>
        <v>0</v>
      </c>
      <c r="AA87" s="108">
        <f t="shared" si="18"/>
        <v>0</v>
      </c>
      <c r="AB87" s="105">
        <f t="shared" si="19"/>
        <v>0</v>
      </c>
      <c r="AC87" s="105">
        <f t="shared" si="11"/>
        <v>0</v>
      </c>
      <c r="AD87" s="64"/>
      <c r="AE87" s="64"/>
      <c r="AF87" s="64"/>
      <c r="AG87" s="64"/>
      <c r="AH87" s="64"/>
    </row>
    <row r="88" spans="1:34" x14ac:dyDescent="0.2">
      <c r="A88" s="3">
        <f t="shared" ca="1" si="14"/>
        <v>0.85824957504247934</v>
      </c>
      <c r="B88" s="3">
        <f t="shared" ca="1" si="12"/>
        <v>11</v>
      </c>
      <c r="C88" s="4">
        <f t="shared" ca="1" si="10"/>
        <v>11</v>
      </c>
      <c r="I88" s="33">
        <v>82</v>
      </c>
      <c r="J88" s="132"/>
      <c r="K88" s="132"/>
      <c r="L88" s="133"/>
      <c r="M88" s="133"/>
      <c r="N88" s="134"/>
      <c r="O88" s="132"/>
      <c r="P88" s="132"/>
      <c r="Q88" s="68"/>
      <c r="R88"/>
      <c r="S88"/>
      <c r="T88"/>
      <c r="U88"/>
      <c r="V88"/>
      <c r="W88" s="114"/>
      <c r="X88" s="114"/>
      <c r="Y88" s="114"/>
      <c r="Z88" s="64">
        <f t="shared" si="17"/>
        <v>0</v>
      </c>
      <c r="AA88" s="108">
        <f t="shared" si="18"/>
        <v>0</v>
      </c>
      <c r="AB88" s="105">
        <f t="shared" si="19"/>
        <v>0</v>
      </c>
      <c r="AC88" s="105">
        <f t="shared" si="11"/>
        <v>0</v>
      </c>
      <c r="AD88" s="64"/>
      <c r="AE88" s="64"/>
      <c r="AF88" s="64"/>
      <c r="AG88" s="64"/>
      <c r="AH88" s="64"/>
    </row>
    <row r="89" spans="1:34" x14ac:dyDescent="0.2">
      <c r="A89" s="3">
        <f t="shared" ca="1" si="14"/>
        <v>0.31800817357511735</v>
      </c>
      <c r="B89" s="3">
        <f t="shared" ca="1" si="12"/>
        <v>75</v>
      </c>
      <c r="C89" s="4">
        <f t="shared" ca="1" si="10"/>
        <v>75</v>
      </c>
      <c r="I89" s="33">
        <v>83</v>
      </c>
      <c r="J89" s="132"/>
      <c r="K89" s="132"/>
      <c r="L89" s="133"/>
      <c r="M89" s="133"/>
      <c r="N89" s="134"/>
      <c r="O89" s="132"/>
      <c r="P89" s="132"/>
      <c r="Q89" s="68"/>
      <c r="R89"/>
      <c r="S89"/>
      <c r="T89"/>
      <c r="U89"/>
      <c r="V89"/>
      <c r="W89" s="114"/>
      <c r="X89" s="114"/>
      <c r="Y89" s="114"/>
      <c r="Z89" s="64">
        <f t="shared" si="17"/>
        <v>0</v>
      </c>
      <c r="AA89" s="108">
        <f t="shared" si="18"/>
        <v>0</v>
      </c>
      <c r="AB89" s="105">
        <f t="shared" si="19"/>
        <v>0</v>
      </c>
      <c r="AC89" s="105">
        <f t="shared" si="11"/>
        <v>0</v>
      </c>
      <c r="AD89" s="64"/>
      <c r="AE89" s="64"/>
      <c r="AF89" s="64"/>
      <c r="AG89" s="64"/>
      <c r="AH89" s="64"/>
    </row>
    <row r="90" spans="1:34" x14ac:dyDescent="0.2">
      <c r="A90" s="3">
        <f t="shared" ca="1" si="14"/>
        <v>0.52603799443941524</v>
      </c>
      <c r="B90" s="3">
        <f t="shared" ca="1" si="12"/>
        <v>50</v>
      </c>
      <c r="C90" s="4">
        <f t="shared" ca="1" si="10"/>
        <v>50</v>
      </c>
      <c r="I90" s="33">
        <v>84</v>
      </c>
      <c r="J90" s="132"/>
      <c r="K90" s="132"/>
      <c r="L90" s="133"/>
      <c r="M90" s="133"/>
      <c r="N90" s="134"/>
      <c r="O90" s="132"/>
      <c r="P90" s="132"/>
      <c r="Q90" s="68"/>
      <c r="R90"/>
      <c r="S90"/>
      <c r="T90"/>
      <c r="U90"/>
      <c r="V90"/>
      <c r="W90" s="114"/>
      <c r="X90" s="114"/>
      <c r="Y90" s="114"/>
      <c r="Z90" s="64">
        <f t="shared" si="17"/>
        <v>0</v>
      </c>
      <c r="AA90" s="108">
        <f t="shared" si="18"/>
        <v>0</v>
      </c>
      <c r="AB90" s="105">
        <f t="shared" si="19"/>
        <v>0</v>
      </c>
      <c r="AC90" s="105">
        <f t="shared" si="11"/>
        <v>0</v>
      </c>
      <c r="AD90" s="64"/>
      <c r="AE90" s="64"/>
      <c r="AF90" s="64"/>
      <c r="AG90" s="64"/>
      <c r="AH90" s="64"/>
    </row>
    <row r="91" spans="1:34" x14ac:dyDescent="0.2">
      <c r="A91" s="3">
        <f t="shared" ca="1" si="14"/>
        <v>0.80612146317656685</v>
      </c>
      <c r="B91" s="3">
        <f t="shared" ca="1" si="12"/>
        <v>14</v>
      </c>
      <c r="C91" s="4">
        <f t="shared" ca="1" si="10"/>
        <v>14</v>
      </c>
      <c r="I91" s="33">
        <v>85</v>
      </c>
      <c r="J91" s="132"/>
      <c r="K91" s="132"/>
      <c r="L91" s="133"/>
      <c r="M91" s="133"/>
      <c r="N91" s="134"/>
      <c r="O91" s="132"/>
      <c r="P91" s="132"/>
      <c r="Q91" s="68"/>
      <c r="R91"/>
      <c r="S91"/>
      <c r="T91"/>
      <c r="U91"/>
      <c r="V91"/>
      <c r="W91" s="114"/>
      <c r="X91" s="114"/>
      <c r="Y91" s="114"/>
      <c r="Z91" s="64">
        <f t="shared" si="17"/>
        <v>0</v>
      </c>
      <c r="AA91" s="108">
        <f t="shared" si="18"/>
        <v>0</v>
      </c>
      <c r="AB91" s="105">
        <f t="shared" si="19"/>
        <v>0</v>
      </c>
      <c r="AC91" s="105">
        <f t="shared" si="11"/>
        <v>0</v>
      </c>
      <c r="AD91" s="64"/>
      <c r="AE91" s="64"/>
      <c r="AF91" s="64"/>
      <c r="AG91" s="64"/>
      <c r="AH91" s="64"/>
    </row>
    <row r="92" spans="1:34" x14ac:dyDescent="0.2">
      <c r="A92" s="3">
        <f t="shared" ca="1" si="14"/>
        <v>0.50595359673803098</v>
      </c>
      <c r="B92" s="3">
        <f t="shared" ca="1" si="12"/>
        <v>51</v>
      </c>
      <c r="C92" s="4">
        <f t="shared" ca="1" si="10"/>
        <v>51</v>
      </c>
      <c r="I92" s="33">
        <v>86</v>
      </c>
      <c r="J92" s="132"/>
      <c r="K92" s="132"/>
      <c r="L92" s="133"/>
      <c r="M92" s="133"/>
      <c r="N92" s="134"/>
      <c r="O92" s="132"/>
      <c r="P92" s="132"/>
      <c r="Q92" s="68"/>
      <c r="R92"/>
      <c r="S92"/>
      <c r="T92"/>
      <c r="U92"/>
      <c r="V92"/>
      <c r="W92" s="114"/>
      <c r="X92" s="114"/>
      <c r="Y92" s="114"/>
      <c r="Z92" s="64">
        <f t="shared" si="17"/>
        <v>0</v>
      </c>
      <c r="AA92" s="108">
        <f t="shared" si="18"/>
        <v>0</v>
      </c>
      <c r="AB92" s="105">
        <f t="shared" si="19"/>
        <v>0</v>
      </c>
      <c r="AC92" s="105">
        <f t="shared" si="11"/>
        <v>0</v>
      </c>
      <c r="AD92" s="64"/>
      <c r="AE92" s="64"/>
      <c r="AF92" s="64"/>
      <c r="AG92" s="64"/>
      <c r="AH92" s="64"/>
    </row>
    <row r="93" spans="1:34" x14ac:dyDescent="0.2">
      <c r="A93" s="3">
        <f t="shared" ca="1" si="14"/>
        <v>0.14044618264594266</v>
      </c>
      <c r="B93" s="3">
        <f t="shared" ca="1" si="12"/>
        <v>89</v>
      </c>
      <c r="C93" s="4">
        <f t="shared" ca="1" si="10"/>
        <v>89</v>
      </c>
      <c r="I93" s="33">
        <v>87</v>
      </c>
      <c r="J93" s="132"/>
      <c r="K93" s="132"/>
      <c r="L93" s="133"/>
      <c r="M93" s="133"/>
      <c r="N93" s="134"/>
      <c r="O93" s="132"/>
      <c r="P93" s="132"/>
      <c r="Q93" s="68"/>
      <c r="R93"/>
      <c r="S93"/>
      <c r="T93"/>
      <c r="U93"/>
      <c r="V93"/>
      <c r="W93" s="114"/>
      <c r="X93" s="114"/>
      <c r="Y93" s="114"/>
      <c r="Z93" s="64">
        <f t="shared" si="17"/>
        <v>0</v>
      </c>
      <c r="AA93" s="108">
        <f t="shared" si="18"/>
        <v>0</v>
      </c>
      <c r="AB93" s="105">
        <f t="shared" si="19"/>
        <v>0</v>
      </c>
      <c r="AC93" s="105">
        <f t="shared" si="11"/>
        <v>0</v>
      </c>
      <c r="AD93" s="64"/>
      <c r="AE93" s="64"/>
      <c r="AF93" s="64"/>
      <c r="AG93" s="64"/>
      <c r="AH93" s="64"/>
    </row>
    <row r="94" spans="1:34" x14ac:dyDescent="0.2">
      <c r="A94" s="3">
        <f t="shared" ca="1" si="14"/>
        <v>0.37535323270177834</v>
      </c>
      <c r="B94" s="3">
        <f t="shared" ca="1" si="12"/>
        <v>70</v>
      </c>
      <c r="C94" s="4">
        <f t="shared" ca="1" si="10"/>
        <v>70</v>
      </c>
      <c r="I94" s="33">
        <v>88</v>
      </c>
      <c r="J94" s="132"/>
      <c r="K94" s="132"/>
      <c r="L94" s="133"/>
      <c r="M94" s="133"/>
      <c r="N94" s="134"/>
      <c r="O94" s="132"/>
      <c r="P94" s="132"/>
      <c r="Q94" s="68"/>
      <c r="R94"/>
      <c r="S94"/>
      <c r="T94"/>
      <c r="U94"/>
      <c r="V94"/>
      <c r="W94" s="114"/>
      <c r="X94" s="114"/>
      <c r="Y94" s="114"/>
      <c r="Z94" s="64">
        <f t="shared" si="17"/>
        <v>0</v>
      </c>
      <c r="AA94" s="108">
        <f t="shared" si="18"/>
        <v>0</v>
      </c>
      <c r="AB94" s="105">
        <f t="shared" si="19"/>
        <v>0</v>
      </c>
      <c r="AC94" s="105">
        <f t="shared" si="11"/>
        <v>0</v>
      </c>
      <c r="AD94" s="64"/>
      <c r="AE94" s="64"/>
      <c r="AF94" s="64"/>
      <c r="AG94" s="64"/>
      <c r="AH94" s="64"/>
    </row>
    <row r="95" spans="1:34" x14ac:dyDescent="0.2">
      <c r="A95" s="3">
        <f t="shared" ca="1" si="14"/>
        <v>0.71807696943670885</v>
      </c>
      <c r="B95" s="3">
        <f t="shared" ca="1" si="12"/>
        <v>27</v>
      </c>
      <c r="C95" s="4">
        <f t="shared" ca="1" si="10"/>
        <v>27</v>
      </c>
      <c r="I95" s="33">
        <v>89</v>
      </c>
      <c r="J95" s="132"/>
      <c r="K95" s="132"/>
      <c r="L95" s="133"/>
      <c r="M95" s="133"/>
      <c r="N95" s="134"/>
      <c r="O95" s="132"/>
      <c r="P95" s="132"/>
      <c r="Q95" s="68"/>
      <c r="R95"/>
      <c r="S95"/>
      <c r="T95"/>
      <c r="U95"/>
      <c r="V95"/>
      <c r="W95" s="114"/>
      <c r="X95" s="114"/>
      <c r="Y95" s="114"/>
      <c r="Z95" s="64">
        <f t="shared" si="17"/>
        <v>0</v>
      </c>
      <c r="AA95" s="108">
        <f t="shared" si="18"/>
        <v>0</v>
      </c>
      <c r="AB95" s="105">
        <f t="shared" si="19"/>
        <v>0</v>
      </c>
      <c r="AC95" s="105">
        <f t="shared" si="11"/>
        <v>0</v>
      </c>
      <c r="AD95" s="64"/>
      <c r="AE95" s="64"/>
      <c r="AF95" s="64"/>
      <c r="AG95" s="64"/>
      <c r="AH95" s="64"/>
    </row>
    <row r="96" spans="1:34" x14ac:dyDescent="0.2">
      <c r="A96" s="3">
        <f t="shared" ca="1" si="14"/>
        <v>0.76931505376142295</v>
      </c>
      <c r="B96" s="3">
        <f t="shared" ca="1" si="12"/>
        <v>18</v>
      </c>
      <c r="C96" s="4">
        <f t="shared" ca="1" si="10"/>
        <v>18</v>
      </c>
      <c r="I96" s="33">
        <v>90</v>
      </c>
      <c r="J96" s="132"/>
      <c r="K96" s="132"/>
      <c r="L96" s="133"/>
      <c r="M96" s="133"/>
      <c r="N96" s="134"/>
      <c r="O96" s="132"/>
      <c r="P96" s="132"/>
      <c r="Q96" s="68"/>
      <c r="R96"/>
      <c r="S96"/>
      <c r="T96"/>
      <c r="U96"/>
      <c r="V96"/>
      <c r="W96" s="114"/>
      <c r="X96" s="114"/>
      <c r="Y96" s="114"/>
      <c r="Z96" s="64">
        <f t="shared" si="17"/>
        <v>0</v>
      </c>
      <c r="AA96" s="108">
        <f t="shared" si="18"/>
        <v>0</v>
      </c>
      <c r="AB96" s="105">
        <f t="shared" si="19"/>
        <v>0</v>
      </c>
      <c r="AC96" s="105">
        <f t="shared" si="11"/>
        <v>0</v>
      </c>
      <c r="AD96" s="64"/>
      <c r="AE96" s="64"/>
      <c r="AF96" s="64"/>
      <c r="AG96" s="64"/>
      <c r="AH96" s="64"/>
    </row>
    <row r="97" spans="1:34" x14ac:dyDescent="0.2">
      <c r="A97" s="3">
        <f t="shared" ca="1" si="14"/>
        <v>0.75095623795892608</v>
      </c>
      <c r="B97" s="3">
        <f t="shared" ca="1" si="12"/>
        <v>20</v>
      </c>
      <c r="C97" s="4">
        <f t="shared" ca="1" si="10"/>
        <v>20</v>
      </c>
      <c r="I97" s="33">
        <v>91</v>
      </c>
      <c r="J97" s="132"/>
      <c r="K97" s="132"/>
      <c r="L97" s="133"/>
      <c r="M97" s="133"/>
      <c r="N97" s="134"/>
      <c r="O97" s="132"/>
      <c r="P97" s="132"/>
      <c r="Q97" s="68"/>
      <c r="R97"/>
      <c r="S97"/>
      <c r="T97"/>
      <c r="U97"/>
      <c r="V97"/>
      <c r="W97" s="114"/>
      <c r="X97" s="114"/>
      <c r="Y97" s="114"/>
      <c r="Z97" s="64">
        <f t="shared" si="17"/>
        <v>0</v>
      </c>
      <c r="AA97" s="108">
        <f t="shared" si="18"/>
        <v>0</v>
      </c>
      <c r="AB97" s="105">
        <f t="shared" si="19"/>
        <v>0</v>
      </c>
      <c r="AC97" s="105">
        <f t="shared" si="11"/>
        <v>0</v>
      </c>
      <c r="AD97" s="64"/>
      <c r="AE97" s="64"/>
      <c r="AF97" s="64"/>
      <c r="AG97" s="64"/>
      <c r="AH97" s="64"/>
    </row>
    <row r="98" spans="1:34" x14ac:dyDescent="0.2">
      <c r="A98" s="3">
        <f t="shared" ca="1" si="14"/>
        <v>0.81013838822050999</v>
      </c>
      <c r="B98" s="3">
        <f t="shared" ca="1" si="12"/>
        <v>13</v>
      </c>
      <c r="C98" s="4">
        <f t="shared" ca="1" si="10"/>
        <v>13</v>
      </c>
      <c r="I98" s="33">
        <v>92</v>
      </c>
      <c r="J98" s="132"/>
      <c r="K98" s="132"/>
      <c r="L98" s="133"/>
      <c r="M98" s="133"/>
      <c r="N98" s="134"/>
      <c r="O98" s="132"/>
      <c r="P98" s="132"/>
      <c r="Q98" s="68"/>
      <c r="R98"/>
      <c r="S98"/>
      <c r="T98"/>
      <c r="U98"/>
      <c r="V98"/>
      <c r="W98" s="114"/>
      <c r="X98" s="114"/>
      <c r="Y98" s="114"/>
      <c r="Z98" s="64">
        <f t="shared" si="17"/>
        <v>0</v>
      </c>
      <c r="AA98" s="108">
        <f t="shared" si="18"/>
        <v>0</v>
      </c>
      <c r="AB98" s="105">
        <f t="shared" si="19"/>
        <v>0</v>
      </c>
      <c r="AC98" s="105">
        <f t="shared" si="11"/>
        <v>0</v>
      </c>
      <c r="AD98" s="64"/>
      <c r="AE98" s="64"/>
      <c r="AF98" s="64"/>
      <c r="AG98" s="64"/>
      <c r="AH98" s="64"/>
    </row>
    <row r="99" spans="1:34" x14ac:dyDescent="0.2">
      <c r="A99" s="3">
        <f t="shared" ca="1" si="14"/>
        <v>0.15029421412704747</v>
      </c>
      <c r="B99" s="3">
        <f t="shared" ca="1" si="12"/>
        <v>88</v>
      </c>
      <c r="C99" s="4">
        <f t="shared" ca="1" si="10"/>
        <v>88</v>
      </c>
      <c r="I99" s="33">
        <v>93</v>
      </c>
      <c r="J99" s="132"/>
      <c r="K99" s="132"/>
      <c r="L99" s="133"/>
      <c r="M99" s="133"/>
      <c r="N99" s="134"/>
      <c r="O99" s="132"/>
      <c r="P99" s="132"/>
      <c r="Q99" s="68"/>
      <c r="R99"/>
      <c r="S99"/>
      <c r="T99"/>
      <c r="U99"/>
      <c r="V99"/>
      <c r="W99" s="114"/>
      <c r="X99" s="114"/>
      <c r="Y99" s="114"/>
      <c r="Z99" s="64">
        <f t="shared" si="17"/>
        <v>0</v>
      </c>
      <c r="AA99" s="108">
        <f t="shared" si="18"/>
        <v>0</v>
      </c>
      <c r="AB99" s="105">
        <f t="shared" si="19"/>
        <v>0</v>
      </c>
      <c r="AC99" s="105">
        <f t="shared" si="11"/>
        <v>0</v>
      </c>
      <c r="AD99" s="64"/>
      <c r="AE99" s="64"/>
      <c r="AF99" s="64"/>
      <c r="AG99" s="64"/>
      <c r="AH99" s="64"/>
    </row>
    <row r="100" spans="1:34" x14ac:dyDescent="0.2">
      <c r="A100" s="3">
        <f t="shared" ca="1" si="14"/>
        <v>0.90485288017924648</v>
      </c>
      <c r="B100" s="3">
        <f t="shared" ca="1" si="12"/>
        <v>5</v>
      </c>
      <c r="C100" s="4">
        <f t="shared" ca="1" si="10"/>
        <v>5</v>
      </c>
      <c r="I100" s="33">
        <v>94</v>
      </c>
      <c r="J100" s="132"/>
      <c r="K100" s="132"/>
      <c r="L100" s="133"/>
      <c r="M100" s="133"/>
      <c r="N100" s="134"/>
      <c r="O100" s="132"/>
      <c r="P100" s="132"/>
      <c r="Q100" s="68"/>
      <c r="R100"/>
      <c r="S100"/>
      <c r="T100"/>
      <c r="U100"/>
      <c r="V100"/>
      <c r="W100" s="114"/>
      <c r="X100" s="114"/>
      <c r="Y100" s="114"/>
      <c r="Z100" s="64">
        <f t="shared" si="17"/>
        <v>0</v>
      </c>
      <c r="AA100" s="108">
        <f t="shared" si="18"/>
        <v>0</v>
      </c>
      <c r="AB100" s="105">
        <f t="shared" si="19"/>
        <v>0</v>
      </c>
      <c r="AC100" s="105">
        <f t="shared" si="11"/>
        <v>0</v>
      </c>
      <c r="AD100" s="64"/>
      <c r="AE100" s="64"/>
      <c r="AF100" s="64"/>
      <c r="AG100" s="64"/>
      <c r="AH100" s="64"/>
    </row>
    <row r="101" spans="1:34" x14ac:dyDescent="0.2">
      <c r="A101" s="3">
        <f t="shared" ca="1" si="14"/>
        <v>7.1765029854440665E-2</v>
      </c>
      <c r="B101" s="3">
        <f t="shared" ca="1" si="12"/>
        <v>92</v>
      </c>
      <c r="C101" s="4">
        <f t="shared" ca="1" si="10"/>
        <v>92</v>
      </c>
      <c r="I101" s="33">
        <v>95</v>
      </c>
      <c r="J101" s="132"/>
      <c r="K101" s="132"/>
      <c r="L101" s="133"/>
      <c r="M101" s="133"/>
      <c r="N101" s="134"/>
      <c r="O101" s="132"/>
      <c r="P101" s="132"/>
      <c r="Q101" s="68"/>
      <c r="R101"/>
      <c r="S101"/>
      <c r="T101"/>
      <c r="U101"/>
      <c r="V101"/>
      <c r="W101" s="114"/>
      <c r="X101" s="114"/>
      <c r="Y101" s="114"/>
      <c r="Z101" s="64">
        <f t="shared" si="17"/>
        <v>0</v>
      </c>
      <c r="AA101" s="108">
        <f t="shared" si="18"/>
        <v>0</v>
      </c>
      <c r="AB101" s="105">
        <f t="shared" si="19"/>
        <v>0</v>
      </c>
      <c r="AC101" s="105">
        <f t="shared" si="11"/>
        <v>0</v>
      </c>
      <c r="AD101" s="64"/>
      <c r="AE101" s="64"/>
      <c r="AF101" s="64"/>
      <c r="AG101" s="64"/>
      <c r="AH101" s="64"/>
    </row>
    <row r="102" spans="1:34" x14ac:dyDescent="0.2">
      <c r="A102" s="3">
        <f t="shared" ca="1" si="14"/>
        <v>0.15933620299228024</v>
      </c>
      <c r="B102" s="3">
        <f t="shared" ca="1" si="12"/>
        <v>87</v>
      </c>
      <c r="C102" s="4">
        <f t="shared" ca="1" si="10"/>
        <v>87</v>
      </c>
      <c r="I102" s="33">
        <v>96</v>
      </c>
      <c r="J102" s="132"/>
      <c r="K102" s="132"/>
      <c r="L102" s="133"/>
      <c r="M102" s="133"/>
      <c r="N102" s="134"/>
      <c r="O102" s="132"/>
      <c r="P102" s="132"/>
      <c r="Q102" s="68"/>
      <c r="R102"/>
      <c r="S102"/>
      <c r="T102"/>
      <c r="U102"/>
      <c r="V102"/>
      <c r="W102" s="114"/>
      <c r="X102" s="114"/>
      <c r="Y102" s="114"/>
      <c r="Z102" s="64">
        <f t="shared" si="17"/>
        <v>0</v>
      </c>
      <c r="AA102" s="108">
        <f t="shared" si="18"/>
        <v>0</v>
      </c>
      <c r="AB102" s="105">
        <f t="shared" si="19"/>
        <v>0</v>
      </c>
      <c r="AC102" s="105">
        <f t="shared" si="11"/>
        <v>0</v>
      </c>
      <c r="AD102" s="64"/>
      <c r="AE102" s="64"/>
      <c r="AF102" s="64"/>
      <c r="AG102" s="64"/>
      <c r="AH102" s="64"/>
    </row>
    <row r="103" spans="1:34" x14ac:dyDescent="0.2">
      <c r="A103" s="3">
        <f t="shared" ca="1" si="14"/>
        <v>0.62278980336678869</v>
      </c>
      <c r="B103" s="3">
        <f ca="1">RANK(A103,$A$7:$A$106)</f>
        <v>33</v>
      </c>
      <c r="C103" s="4">
        <f t="shared" ca="1" si="10"/>
        <v>33</v>
      </c>
      <c r="I103" s="33">
        <v>97</v>
      </c>
      <c r="J103" s="132"/>
      <c r="K103" s="132"/>
      <c r="L103" s="133"/>
      <c r="M103" s="133"/>
      <c r="N103" s="134"/>
      <c r="O103" s="132"/>
      <c r="P103" s="132"/>
      <c r="Q103" s="68"/>
      <c r="R103"/>
      <c r="S103"/>
      <c r="T103"/>
      <c r="U103"/>
      <c r="V103"/>
      <c r="W103" s="114"/>
      <c r="X103" s="114"/>
      <c r="Y103" s="114"/>
      <c r="Z103" s="64">
        <f t="shared" si="17"/>
        <v>0</v>
      </c>
      <c r="AA103" s="108">
        <f t="shared" si="18"/>
        <v>0</v>
      </c>
      <c r="AB103" s="105">
        <f t="shared" si="19"/>
        <v>0</v>
      </c>
      <c r="AC103" s="105">
        <f t="shared" si="11"/>
        <v>0</v>
      </c>
      <c r="AD103" s="64"/>
      <c r="AE103" s="64"/>
      <c r="AF103" s="64"/>
      <c r="AG103" s="64"/>
      <c r="AH103" s="64"/>
    </row>
    <row r="104" spans="1:34" x14ac:dyDescent="0.2">
      <c r="A104" s="3">
        <f t="shared" ca="1" si="14"/>
        <v>0.18815350408769538</v>
      </c>
      <c r="B104" s="3">
        <f ca="1">RANK(A104,$A$7:$A$106)</f>
        <v>84</v>
      </c>
      <c r="C104" s="4">
        <f t="shared" ca="1" si="10"/>
        <v>84</v>
      </c>
      <c r="I104" s="33">
        <v>98</v>
      </c>
      <c r="J104" s="132"/>
      <c r="K104" s="132"/>
      <c r="L104" s="133"/>
      <c r="M104" s="133"/>
      <c r="N104" s="134"/>
      <c r="O104" s="132"/>
      <c r="P104" s="132"/>
      <c r="Q104" s="68"/>
      <c r="R104"/>
      <c r="S104"/>
      <c r="T104"/>
      <c r="U104"/>
      <c r="V104"/>
      <c r="W104" s="114"/>
      <c r="X104" s="114"/>
      <c r="Y104" s="114"/>
      <c r="Z104" s="64">
        <f t="shared" si="17"/>
        <v>0</v>
      </c>
      <c r="AA104" s="108">
        <f t="shared" si="18"/>
        <v>0</v>
      </c>
      <c r="AB104" s="105">
        <f t="shared" si="19"/>
        <v>0</v>
      </c>
      <c r="AC104" s="105">
        <f t="shared" si="11"/>
        <v>0</v>
      </c>
      <c r="AD104" s="64"/>
      <c r="AE104" s="64"/>
      <c r="AF104" s="64"/>
      <c r="AG104" s="64"/>
      <c r="AH104" s="64"/>
    </row>
    <row r="105" spans="1:34" x14ac:dyDescent="0.2">
      <c r="A105" s="3">
        <f t="shared" ca="1" si="14"/>
        <v>0.39860247359053558</v>
      </c>
      <c r="B105" s="3">
        <f ca="1">RANK(A105,$A$7:$A$106)</f>
        <v>65</v>
      </c>
      <c r="C105" s="4">
        <f t="shared" ca="1" si="10"/>
        <v>65</v>
      </c>
      <c r="I105" s="33">
        <v>99</v>
      </c>
      <c r="J105" s="132"/>
      <c r="K105" s="132"/>
      <c r="L105" s="133"/>
      <c r="M105" s="133"/>
      <c r="N105" s="134"/>
      <c r="O105" s="132"/>
      <c r="P105" s="132"/>
      <c r="Q105" s="68"/>
      <c r="R105"/>
      <c r="S105"/>
      <c r="T105"/>
      <c r="U105"/>
      <c r="V105"/>
      <c r="W105" s="114"/>
      <c r="X105" s="114"/>
      <c r="Y105" s="114"/>
      <c r="Z105" s="64">
        <f t="shared" si="17"/>
        <v>0</v>
      </c>
      <c r="AA105" s="108">
        <f t="shared" si="18"/>
        <v>0</v>
      </c>
      <c r="AB105" s="105">
        <f t="shared" si="19"/>
        <v>0</v>
      </c>
      <c r="AC105" s="105">
        <f t="shared" si="11"/>
        <v>0</v>
      </c>
      <c r="AD105" s="64"/>
      <c r="AE105" s="64"/>
      <c r="AF105" s="64"/>
      <c r="AG105" s="64"/>
      <c r="AH105" s="64"/>
    </row>
    <row r="106" spans="1:34" x14ac:dyDescent="0.2">
      <c r="A106" s="3">
        <f t="shared" ca="1" si="14"/>
        <v>0.99099992452448005</v>
      </c>
      <c r="B106" s="3">
        <f ca="1">RANK(A106,$A$7:$A$106)</f>
        <v>1</v>
      </c>
      <c r="C106" s="4">
        <f t="shared" ca="1" si="10"/>
        <v>1</v>
      </c>
      <c r="I106" s="33">
        <v>100</v>
      </c>
      <c r="J106" s="132"/>
      <c r="K106" s="132"/>
      <c r="L106" s="133"/>
      <c r="M106" s="133"/>
      <c r="N106" s="134"/>
      <c r="O106" s="132"/>
      <c r="P106" s="132"/>
      <c r="Q106" s="68"/>
      <c r="R106"/>
      <c r="S106"/>
      <c r="T106"/>
      <c r="U106"/>
      <c r="V106"/>
      <c r="W106" s="114"/>
      <c r="X106" s="114"/>
      <c r="Y106" s="114"/>
      <c r="Z106" s="64">
        <f t="shared" si="17"/>
        <v>0</v>
      </c>
      <c r="AA106" s="108">
        <f t="shared" si="18"/>
        <v>0</v>
      </c>
      <c r="AB106" s="105">
        <f t="shared" si="19"/>
        <v>0</v>
      </c>
      <c r="AC106" s="105">
        <f t="shared" si="11"/>
        <v>0</v>
      </c>
      <c r="AD106" s="64"/>
      <c r="AE106" s="64"/>
      <c r="AF106" s="64"/>
      <c r="AG106" s="64"/>
      <c r="AH106" s="64"/>
    </row>
  </sheetData>
  <sheetProtection sheet="1" objects="1" scenarios="1"/>
  <dataConsolidate/>
  <customSheetViews>
    <customSheetView guid="{B1DF6B9E-725A-4A8E-ABAB-4CF1AE6CB621}" scale="120" showGridLines="0" showRowCol="0" hiddenRows="1" hiddenColumns="1" topLeftCell="I1">
      <pane xSplit="20.113207547169811" ySplit="6" topLeftCell="AD7" activePane="bottomRight" state="frozen"/>
      <selection pane="bottomRight" activeCell="J7" sqref="J7"/>
      <pageMargins left="0.78740157499999996" right="0.78740157499999996" top="0.984251969" bottom="0.984251969" header="0.5" footer="0.5"/>
      <pageSetup paperSize="9" orientation="portrait" r:id="rId1"/>
      <headerFooter alignWithMargins="0"/>
    </customSheetView>
  </customSheetViews>
  <mergeCells count="2">
    <mergeCell ref="N4:Q4"/>
    <mergeCell ref="I4:K4"/>
  </mergeCells>
  <conditionalFormatting sqref="N4">
    <cfRule type="cellIs" dxfId="19" priority="1" operator="equal">
      <formula>"Eingabe o.k."</formula>
    </cfRule>
    <cfRule type="cellIs" dxfId="18" priority="2" operator="equal">
      <formula>"Bitte alte / unvollständige Daten für von Spieler 9 bis 60 löschen. Spieler müssen immer ohne Lücke in die Liste von 1 bis … eingetragen werden!!!"</formula>
    </cfRule>
  </conditionalFormatting>
  <dataValidations xWindow="395" yWindow="604" count="3">
    <dataValidation type="list" allowBlank="1" showInputMessage="1" showErrorMessage="1" sqref="N3:Q3">
      <formula1>$AB$2:$AB$3</formula1>
    </dataValidation>
    <dataValidation operator="lessThanOrEqual" allowBlank="1" showErrorMessage="1" promptTitle="max. Teilnehmerzahl" prompt="max. 60 Teilnehmer möglich" sqref="K2"/>
    <dataValidation type="whole" allowBlank="1" showErrorMessage="1" errorTitle="Alter" error="Das Alter kann nur als ganze Zahl eingetragen werden. Ein Alter über 150 Jahre ist nicht zugelassen." promptTitle="Alter" prompt="Das Alter kann nur als ganze Zahl eingetragen werden" sqref="N7:N106">
      <formula1>1</formula1>
      <formula2>150</formula2>
    </dataValidation>
  </dataValidations>
  <pageMargins left="0.78740157499999996" right="0.78740157499999996" top="0.984251969" bottom="0.984251969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C13"/>
  <sheetViews>
    <sheetView topLeftCell="A113" workbookViewId="0">
      <selection activeCell="C128" sqref="A2:C128"/>
    </sheetView>
  </sheetViews>
  <sheetFormatPr baseColWidth="10" defaultRowHeight="12.75" x14ac:dyDescent="0.2"/>
  <cols>
    <col min="3" max="3" width="11" style="140"/>
  </cols>
  <sheetData>
    <row r="1" spans="1:3" x14ac:dyDescent="0.2">
      <c r="A1" s="9" t="s">
        <v>0</v>
      </c>
      <c r="B1" s="9" t="s">
        <v>1</v>
      </c>
      <c r="C1" s="160" t="s">
        <v>3</v>
      </c>
    </row>
    <row r="2" spans="1:3" x14ac:dyDescent="0.2">
      <c r="A2" s="9" t="s">
        <v>160</v>
      </c>
      <c r="B2" s="9" t="s">
        <v>181</v>
      </c>
      <c r="C2" s="160">
        <v>161</v>
      </c>
    </row>
    <row r="3" spans="1:3" x14ac:dyDescent="0.2">
      <c r="A3" s="9" t="s">
        <v>162</v>
      </c>
      <c r="B3" s="9" t="s">
        <v>183</v>
      </c>
      <c r="C3" s="160">
        <v>167</v>
      </c>
    </row>
    <row r="4" spans="1:3" x14ac:dyDescent="0.2">
      <c r="A4" s="9" t="s">
        <v>125</v>
      </c>
      <c r="B4" s="9" t="s">
        <v>158</v>
      </c>
      <c r="C4" s="160">
        <v>126</v>
      </c>
    </row>
    <row r="5" spans="1:3" x14ac:dyDescent="0.2">
      <c r="A5" s="9" t="s">
        <v>144</v>
      </c>
      <c r="B5" s="9" t="s">
        <v>180</v>
      </c>
      <c r="C5" s="160">
        <v>159</v>
      </c>
    </row>
    <row r="6" spans="1:3" x14ac:dyDescent="0.2">
      <c r="A6" s="9" t="s">
        <v>130</v>
      </c>
      <c r="B6" s="9" t="s">
        <v>166</v>
      </c>
      <c r="C6" s="160">
        <v>134</v>
      </c>
    </row>
    <row r="7" spans="1:3" x14ac:dyDescent="0.2">
      <c r="A7" s="9" t="s">
        <v>118</v>
      </c>
      <c r="B7" s="9" t="s">
        <v>151</v>
      </c>
      <c r="C7" s="160">
        <v>114</v>
      </c>
    </row>
    <row r="8" spans="1:3" x14ac:dyDescent="0.2">
      <c r="A8" s="9" t="s">
        <v>137</v>
      </c>
      <c r="B8" s="9" t="s">
        <v>173</v>
      </c>
      <c r="C8" s="160">
        <v>146</v>
      </c>
    </row>
    <row r="9" spans="1:3" x14ac:dyDescent="0.2">
      <c r="A9" s="9" t="s">
        <v>124</v>
      </c>
      <c r="B9" s="9" t="s">
        <v>157</v>
      </c>
      <c r="C9" s="160">
        <v>123</v>
      </c>
    </row>
    <row r="10" spans="1:3" x14ac:dyDescent="0.2">
      <c r="A10" s="9" t="s">
        <v>113</v>
      </c>
      <c r="B10" s="9" t="s">
        <v>146</v>
      </c>
      <c r="C10" s="160">
        <v>102</v>
      </c>
    </row>
    <row r="11" spans="1:3" x14ac:dyDescent="0.2">
      <c r="A11" s="9" t="s">
        <v>161</v>
      </c>
      <c r="B11" s="9" t="s">
        <v>182</v>
      </c>
      <c r="C11" s="160">
        <v>166</v>
      </c>
    </row>
    <row r="12" spans="1:3" x14ac:dyDescent="0.2">
      <c r="A12" s="9" t="s">
        <v>120</v>
      </c>
      <c r="B12" s="9" t="s">
        <v>153</v>
      </c>
      <c r="C12" s="160">
        <v>116</v>
      </c>
    </row>
    <row r="13" spans="1:3" x14ac:dyDescent="0.2">
      <c r="A13" s="9" t="s">
        <v>119</v>
      </c>
      <c r="B13" s="9" t="s">
        <v>152</v>
      </c>
      <c r="C13" s="160">
        <v>115</v>
      </c>
    </row>
  </sheetData>
  <sheetProtection sheet="1" objects="1" scenarios="1"/>
  <customSheetViews>
    <customSheetView guid="{B1DF6B9E-725A-4A8E-ABAB-4CF1AE6CB621}" showPageBreaks="1" state="hidden" topLeftCell="A112">
      <selection activeCell="C128" sqref="A2:C128"/>
      <pageMargins left="0.7" right="0.7" top="0.78740157499999996" bottom="0.78740157499999996" header="0.3" footer="0.3"/>
      <pageSetup paperSize="9" orientation="portrait" horizontalDpi="1200" verticalDpi="1200" r:id="rId1"/>
    </customSheetView>
  </customSheetViews>
  <pageMargins left="0.7" right="0.7" top="0.78740157499999996" bottom="0.78740157499999996" header="0.3" footer="0.3"/>
  <pageSetup paperSize="9" orientation="portrait" horizontalDpi="1200" verticalDpi="12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N129"/>
  <sheetViews>
    <sheetView topLeftCell="B1" workbookViewId="0">
      <selection activeCell="D7" sqref="D7:G132"/>
    </sheetView>
  </sheetViews>
  <sheetFormatPr baseColWidth="10" defaultRowHeight="12.75" x14ac:dyDescent="0.2"/>
  <cols>
    <col min="1" max="1" width="11" hidden="1" customWidth="1"/>
    <col min="2" max="2" width="4.625" customWidth="1"/>
    <col min="3" max="3" width="4.5" customWidth="1"/>
    <col min="4" max="4" width="6.25" customWidth="1"/>
    <col min="5" max="5" width="15.125" customWidth="1"/>
    <col min="6" max="6" width="14.875" customWidth="1"/>
    <col min="7" max="7" width="14.875" style="5" customWidth="1"/>
    <col min="8" max="9" width="13.375" style="5" customWidth="1"/>
    <col min="10" max="10" width="14.375" style="5" customWidth="1"/>
    <col min="11" max="12" width="13.375" style="5" customWidth="1"/>
    <col min="13" max="13" width="12.375" style="5" customWidth="1"/>
  </cols>
  <sheetData>
    <row r="1" spans="1:14" x14ac:dyDescent="0.2">
      <c r="E1" s="12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2">
      <c r="E2" s="12"/>
      <c r="F2" s="30"/>
      <c r="G2" s="30"/>
      <c r="H2" s="40"/>
      <c r="I2" s="40"/>
      <c r="J2" s="40"/>
      <c r="K2" s="40"/>
      <c r="L2" s="40"/>
      <c r="M2" s="40"/>
      <c r="N2" s="12"/>
    </row>
    <row r="6" spans="1:14" s="1" customFormat="1" ht="16.5" customHeight="1" x14ac:dyDescent="0.2">
      <c r="B6" s="2"/>
      <c r="C6" s="2"/>
      <c r="D6" s="7" t="s">
        <v>2</v>
      </c>
      <c r="E6" s="34" t="s">
        <v>0</v>
      </c>
      <c r="F6" s="34" t="s">
        <v>1</v>
      </c>
      <c r="G6" s="39" t="s">
        <v>3</v>
      </c>
      <c r="H6" s="6"/>
      <c r="I6" s="6"/>
      <c r="J6" s="6"/>
      <c r="K6" s="6"/>
      <c r="L6" s="6"/>
      <c r="M6" s="7"/>
    </row>
    <row r="7" spans="1:14" x14ac:dyDescent="0.2">
      <c r="A7" t="str">
        <f t="shared" ref="A7:A9" si="0">IF(E7="","x","")</f>
        <v/>
      </c>
      <c r="B7" s="3">
        <f t="shared" ref="B7:B18" ca="1" si="1">RAND()</f>
        <v>0.21418333896429154</v>
      </c>
      <c r="E7" t="s">
        <v>160</v>
      </c>
      <c r="F7" t="s">
        <v>181</v>
      </c>
      <c r="G7" s="5">
        <v>161</v>
      </c>
    </row>
    <row r="8" spans="1:14" x14ac:dyDescent="0.2">
      <c r="A8" t="str">
        <f t="shared" si="0"/>
        <v/>
      </c>
      <c r="B8" s="3">
        <f t="shared" ca="1" si="1"/>
        <v>0.96033468674594624</v>
      </c>
      <c r="E8" t="s">
        <v>144</v>
      </c>
      <c r="F8" t="s">
        <v>180</v>
      </c>
      <c r="G8" s="5">
        <v>159</v>
      </c>
    </row>
    <row r="9" spans="1:14" x14ac:dyDescent="0.2">
      <c r="A9" t="str">
        <f t="shared" si="0"/>
        <v/>
      </c>
      <c r="B9" s="3">
        <f t="shared" ca="1" si="1"/>
        <v>0.6230851421731971</v>
      </c>
      <c r="E9" t="s">
        <v>124</v>
      </c>
      <c r="F9" t="s">
        <v>157</v>
      </c>
      <c r="G9">
        <v>123</v>
      </c>
    </row>
    <row r="10" spans="1:14" x14ac:dyDescent="0.2">
      <c r="A10" t="str">
        <f t="shared" ref="A10:A18" si="2">IF(E10="","x","")</f>
        <v/>
      </c>
      <c r="B10" s="3">
        <f t="shared" ca="1" si="1"/>
        <v>0.47610307238128269</v>
      </c>
      <c r="E10" t="s">
        <v>137</v>
      </c>
      <c r="F10" t="s">
        <v>173</v>
      </c>
      <c r="G10" s="5">
        <v>146</v>
      </c>
    </row>
    <row r="11" spans="1:14" x14ac:dyDescent="0.2">
      <c r="A11" t="str">
        <f t="shared" si="2"/>
        <v/>
      </c>
      <c r="B11" s="3">
        <f t="shared" ca="1" si="1"/>
        <v>0.86445329776977631</v>
      </c>
      <c r="C11" s="3" t="e">
        <f ca="1">RANK(B11,#REF!)</f>
        <v>#REF!</v>
      </c>
      <c r="E11" t="s">
        <v>120</v>
      </c>
      <c r="F11" t="s">
        <v>153</v>
      </c>
      <c r="G11">
        <v>116</v>
      </c>
    </row>
    <row r="12" spans="1:14" x14ac:dyDescent="0.2">
      <c r="A12" t="str">
        <f t="shared" si="2"/>
        <v/>
      </c>
      <c r="B12" s="3">
        <f t="shared" ca="1" si="1"/>
        <v>0.79617116123556453</v>
      </c>
      <c r="E12" t="s">
        <v>130</v>
      </c>
      <c r="F12" t="s">
        <v>166</v>
      </c>
      <c r="G12" s="5">
        <v>134</v>
      </c>
    </row>
    <row r="13" spans="1:14" x14ac:dyDescent="0.2">
      <c r="A13" t="str">
        <f t="shared" si="2"/>
        <v/>
      </c>
      <c r="B13" s="3">
        <f t="shared" ca="1" si="1"/>
        <v>0.44590340422924879</v>
      </c>
      <c r="E13" t="s">
        <v>162</v>
      </c>
      <c r="F13" t="s">
        <v>183</v>
      </c>
      <c r="G13" s="5">
        <v>167</v>
      </c>
    </row>
    <row r="14" spans="1:14" x14ac:dyDescent="0.2">
      <c r="A14" t="str">
        <f t="shared" si="2"/>
        <v/>
      </c>
      <c r="B14" s="3">
        <f t="shared" ca="1" si="1"/>
        <v>0.3714878729062735</v>
      </c>
      <c r="E14" t="s">
        <v>125</v>
      </c>
      <c r="F14" t="s">
        <v>158</v>
      </c>
      <c r="G14" s="5">
        <v>126</v>
      </c>
    </row>
    <row r="15" spans="1:14" x14ac:dyDescent="0.2">
      <c r="A15" t="str">
        <f t="shared" si="2"/>
        <v/>
      </c>
      <c r="B15" s="3">
        <f t="shared" ca="1" si="1"/>
        <v>0.9327681180060029</v>
      </c>
      <c r="C15" s="3" t="e">
        <f ca="1">RANK(B15,#REF!)</f>
        <v>#REF!</v>
      </c>
      <c r="E15" t="s">
        <v>161</v>
      </c>
      <c r="F15" t="s">
        <v>182</v>
      </c>
      <c r="G15">
        <v>166</v>
      </c>
    </row>
    <row r="16" spans="1:14" x14ac:dyDescent="0.2">
      <c r="A16" t="str">
        <f t="shared" si="2"/>
        <v/>
      </c>
      <c r="B16" s="3">
        <f t="shared" ca="1" si="1"/>
        <v>0.18319832079481801</v>
      </c>
      <c r="E16" t="s">
        <v>118</v>
      </c>
      <c r="F16" t="s">
        <v>151</v>
      </c>
      <c r="G16" s="5">
        <v>114</v>
      </c>
    </row>
    <row r="17" spans="1:7" x14ac:dyDescent="0.2">
      <c r="A17" t="str">
        <f t="shared" si="2"/>
        <v/>
      </c>
      <c r="B17" s="3">
        <f t="shared" ca="1" si="1"/>
        <v>0.80112311986401163</v>
      </c>
      <c r="E17" t="s">
        <v>119</v>
      </c>
      <c r="F17" t="s">
        <v>152</v>
      </c>
      <c r="G17" s="5">
        <v>115</v>
      </c>
    </row>
    <row r="18" spans="1:7" x14ac:dyDescent="0.2">
      <c r="A18" t="str">
        <f t="shared" si="2"/>
        <v/>
      </c>
      <c r="B18" s="3">
        <f t="shared" ca="1" si="1"/>
        <v>0.40364734242402267</v>
      </c>
      <c r="E18" t="s">
        <v>113</v>
      </c>
      <c r="F18" t="s">
        <v>146</v>
      </c>
      <c r="G18" s="5">
        <v>102</v>
      </c>
    </row>
    <row r="129" spans="1:1" x14ac:dyDescent="0.2">
      <c r="A129" t="str">
        <f>IF(F129&gt;"",B129,IF(G129&gt;"",B129,""))</f>
        <v/>
      </c>
    </row>
  </sheetData>
  <sheetProtection sheet="1" objects="1" scenarios="1"/>
  <sortState ref="A7:G132">
    <sortCondition ref="B7:B132"/>
  </sortState>
  <customSheetViews>
    <customSheetView guid="{B1DF6B9E-725A-4A8E-ABAB-4CF1AE6CB621}" showPageBreaks="1" hiddenColumns="1" state="hidden" topLeftCell="B1">
      <selection activeCell="D7" sqref="D7:G132"/>
      <pageMargins left="0.7" right="0.7" top="0.78740157499999996" bottom="0.78740157499999996" header="0.3" footer="0.3"/>
      <pageSetup paperSize="9" orientation="portrait" horizontalDpi="1200" verticalDpi="1200" r:id="rId1"/>
    </customSheetView>
  </customSheetViews>
  <pageMargins left="0.7" right="0.7" top="0.78740157499999996" bottom="0.78740157499999996" header="0.3" footer="0.3"/>
  <pageSetup paperSize="9" orientation="portrait" horizontalDpi="1200" verticalDpi="12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autoPageBreaks="0"/>
  </sheetPr>
  <dimension ref="A1:BU128"/>
  <sheetViews>
    <sheetView topLeftCell="H1" zoomScale="60" zoomScaleNormal="60" zoomScaleSheetLayoutView="55" workbookViewId="0">
      <selection activeCell="S5" sqref="S5"/>
    </sheetView>
  </sheetViews>
  <sheetFormatPr baseColWidth="10" defaultRowHeight="12.75" x14ac:dyDescent="0.2"/>
  <cols>
    <col min="1" max="5" width="14.625" hidden="1" customWidth="1"/>
    <col min="6" max="7" width="6.125" hidden="1" customWidth="1"/>
    <col min="8" max="8" width="15" style="69" customWidth="1"/>
    <col min="9" max="9" width="13.625" style="69" customWidth="1"/>
    <col min="10" max="10" width="9.75" style="69" customWidth="1"/>
    <col min="11" max="11" width="13.75" style="72" customWidth="1"/>
    <col min="12" max="12" width="9.375" style="72" customWidth="1"/>
    <col min="13" max="13" width="7" style="71" customWidth="1"/>
    <col min="14" max="14" width="7" hidden="1" customWidth="1"/>
    <col min="15" max="15" width="6.25" customWidth="1"/>
    <col min="16" max="16" width="14.5" customWidth="1"/>
    <col min="17" max="17" width="14" customWidth="1"/>
    <col min="18" max="18" width="6.375" style="5" customWidth="1"/>
    <col min="19" max="19" width="8.875" style="5" customWidth="1"/>
    <col min="20" max="20" width="12.75" style="5" customWidth="1"/>
    <col min="21" max="21" width="7" customWidth="1"/>
    <col min="22" max="22" width="7.25" customWidth="1"/>
    <col min="23" max="23" width="7" hidden="1" customWidth="1"/>
    <col min="24" max="24" width="14.5" hidden="1" customWidth="1"/>
    <col min="25" max="25" width="14" hidden="1" customWidth="1"/>
    <col min="26" max="26" width="6.375" style="5" hidden="1" customWidth="1"/>
    <col min="27" max="27" width="8.875" style="5" hidden="1" customWidth="1"/>
    <col min="28" max="28" width="12.75" style="5" hidden="1" customWidth="1"/>
    <col min="29" max="31" width="7" hidden="1" customWidth="1"/>
    <col min="32" max="32" width="14.5" hidden="1" customWidth="1"/>
    <col min="33" max="33" width="14" hidden="1" customWidth="1"/>
    <col min="34" max="34" width="6.375" style="5" hidden="1" customWidth="1"/>
    <col min="35" max="35" width="8.875" style="5" hidden="1" customWidth="1"/>
    <col min="36" max="36" width="12.75" style="5" hidden="1" customWidth="1"/>
    <col min="37" max="39" width="7" hidden="1" customWidth="1"/>
    <col min="40" max="40" width="14.5" hidden="1" customWidth="1"/>
    <col min="41" max="41" width="14" hidden="1" customWidth="1"/>
    <col min="42" max="42" width="6.375" style="5" hidden="1" customWidth="1"/>
    <col min="43" max="43" width="8.875" style="5" hidden="1" customWidth="1"/>
    <col min="44" max="44" width="12.75" style="5" hidden="1" customWidth="1"/>
    <col min="45" max="254" width="7" customWidth="1"/>
  </cols>
  <sheetData>
    <row r="1" spans="1:73" ht="47.25" customHeight="1" x14ac:dyDescent="0.2">
      <c r="F1" s="71"/>
      <c r="N1" s="71"/>
      <c r="O1" s="72"/>
      <c r="P1" s="72"/>
      <c r="Q1" s="71"/>
      <c r="R1" s="71"/>
      <c r="S1" s="71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8">
        <f>IF(P40="Eingabe o.k.",1,"")</f>
        <v>1</v>
      </c>
      <c r="AG1" s="120" t="s">
        <v>106</v>
      </c>
      <c r="AH1" s="121" t="s">
        <v>105</v>
      </c>
      <c r="AI1" s="129"/>
      <c r="AJ1" s="8"/>
      <c r="AK1" s="8"/>
      <c r="AL1" s="8"/>
      <c r="AM1" s="129"/>
      <c r="AN1" s="129"/>
      <c r="AO1" s="129"/>
      <c r="AP1" s="8"/>
      <c r="AQ1" s="8"/>
      <c r="AR1" s="8"/>
      <c r="AS1" s="8"/>
      <c r="AT1" s="8"/>
      <c r="AU1" s="129"/>
      <c r="AV1" s="129"/>
      <c r="AW1" s="129"/>
      <c r="AX1" s="8"/>
      <c r="AY1" s="8"/>
      <c r="BC1" s="5"/>
      <c r="BD1" s="5"/>
      <c r="BE1" s="5"/>
      <c r="BK1" s="5"/>
      <c r="BL1" s="5"/>
      <c r="BM1" s="5"/>
      <c r="BS1" s="5"/>
      <c r="BT1" s="5"/>
      <c r="BU1" s="5"/>
    </row>
    <row r="2" spans="1:73" ht="15" customHeight="1" x14ac:dyDescent="0.2">
      <c r="A2" s="4"/>
      <c r="B2" s="4"/>
      <c r="C2" s="4"/>
      <c r="D2" s="4"/>
      <c r="E2" s="4"/>
      <c r="F2" s="4"/>
      <c r="G2" s="4"/>
      <c r="H2" s="73" t="s">
        <v>0</v>
      </c>
      <c r="I2" s="73" t="s">
        <v>1</v>
      </c>
      <c r="J2" s="75" t="s">
        <v>3</v>
      </c>
      <c r="K2" s="75" t="s">
        <v>11</v>
      </c>
      <c r="L2" s="75" t="s">
        <v>10</v>
      </c>
      <c r="P2" s="167" t="str">
        <f>IF(ISTEXT('Teilnehmer Erfassung'!T2),"Tisch 1 Rund 4",IF('Teilnehmer Erfassung'!T2=4,"Finale",IF('Teilnehmer Erfassung'!T2=8,"Halbfinale 1","Tisch 1 Runde 4")))</f>
        <v>Tisch 1 Rund 4</v>
      </c>
      <c r="Q2" s="168"/>
      <c r="R2" s="168"/>
      <c r="S2" s="168"/>
      <c r="T2" s="169"/>
      <c r="X2" s="184" t="s">
        <v>59</v>
      </c>
      <c r="Y2" s="185"/>
      <c r="Z2" s="186"/>
      <c r="AA2" s="186"/>
      <c r="AB2" s="187"/>
      <c r="AF2" s="184" t="s">
        <v>62</v>
      </c>
      <c r="AG2" s="185"/>
      <c r="AH2" s="186"/>
      <c r="AI2" s="186"/>
      <c r="AJ2" s="187"/>
      <c r="AN2" s="184" t="s">
        <v>64</v>
      </c>
      <c r="AO2" s="185"/>
      <c r="AP2" s="186"/>
      <c r="AQ2" s="186"/>
      <c r="AR2" s="187"/>
    </row>
    <row r="3" spans="1:73" ht="15" x14ac:dyDescent="0.2">
      <c r="A3" s="4">
        <v>1</v>
      </c>
      <c r="B3" s="4">
        <f t="shared" ref="B3:B66" si="0">IF(A3&gt;0,A3,999)</f>
        <v>1</v>
      </c>
      <c r="C3" s="4"/>
      <c r="D3" s="4"/>
      <c r="E3" s="4"/>
      <c r="F3" s="8">
        <f>IF(G3&gt;0,G3,999)</f>
        <v>999</v>
      </c>
      <c r="G3" s="4"/>
      <c r="H3" s="77"/>
      <c r="I3" s="77"/>
      <c r="J3" s="66"/>
      <c r="K3" s="80" t="str">
        <f>IF(T5="","",T5)</f>
        <v/>
      </c>
      <c r="L3" s="80" t="str">
        <f>IF(S5="","",S5)</f>
        <v/>
      </c>
      <c r="P3" s="170"/>
      <c r="Q3" s="171"/>
      <c r="R3" s="171"/>
      <c r="S3" s="171"/>
      <c r="T3" s="172"/>
      <c r="X3" s="185"/>
      <c r="Y3" s="185"/>
      <c r="Z3" s="186"/>
      <c r="AA3" s="186"/>
      <c r="AB3" s="187"/>
      <c r="AF3" s="185"/>
      <c r="AG3" s="185"/>
      <c r="AH3" s="186"/>
      <c r="AI3" s="186"/>
      <c r="AJ3" s="187"/>
      <c r="AN3" s="185"/>
      <c r="AO3" s="185"/>
      <c r="AP3" s="186"/>
      <c r="AQ3" s="186"/>
      <c r="AR3" s="187"/>
    </row>
    <row r="4" spans="1:73" ht="15" x14ac:dyDescent="0.2">
      <c r="A4" s="4">
        <v>2</v>
      </c>
      <c r="B4" s="4">
        <f t="shared" si="0"/>
        <v>2</v>
      </c>
      <c r="C4" s="4"/>
      <c r="D4" s="4"/>
      <c r="E4" s="4"/>
      <c r="F4" s="8">
        <f t="shared" ref="F4:F67" si="1">IF(G4&gt;0,G4,999)</f>
        <v>999</v>
      </c>
      <c r="G4" s="4"/>
      <c r="H4" s="77"/>
      <c r="I4" s="77"/>
      <c r="J4" s="66"/>
      <c r="K4" s="80" t="str">
        <f>IF(T6="","",T6)</f>
        <v/>
      </c>
      <c r="L4" s="80" t="str">
        <f>IF(S6="","",S6)</f>
        <v/>
      </c>
      <c r="P4" s="19" t="s">
        <v>0</v>
      </c>
      <c r="Q4" s="19" t="s">
        <v>1</v>
      </c>
      <c r="R4" s="20" t="s">
        <v>3</v>
      </c>
      <c r="S4" s="20" t="s">
        <v>10</v>
      </c>
      <c r="T4" s="20" t="s">
        <v>11</v>
      </c>
      <c r="X4" s="19" t="s">
        <v>0</v>
      </c>
      <c r="Y4" s="19" t="s">
        <v>1</v>
      </c>
      <c r="Z4" s="20" t="s">
        <v>3</v>
      </c>
      <c r="AA4" s="20" t="s">
        <v>10</v>
      </c>
      <c r="AB4" s="20" t="s">
        <v>11</v>
      </c>
      <c r="AF4" s="19" t="s">
        <v>0</v>
      </c>
      <c r="AG4" s="19" t="s">
        <v>1</v>
      </c>
      <c r="AH4" s="20" t="s">
        <v>3</v>
      </c>
      <c r="AI4" s="20" t="s">
        <v>10</v>
      </c>
      <c r="AJ4" s="20" t="s">
        <v>11</v>
      </c>
      <c r="AN4" s="19" t="s">
        <v>0</v>
      </c>
      <c r="AO4" s="19" t="s">
        <v>1</v>
      </c>
      <c r="AP4" s="20" t="s">
        <v>3</v>
      </c>
      <c r="AQ4" s="20" t="s">
        <v>10</v>
      </c>
      <c r="AR4" s="20" t="s">
        <v>11</v>
      </c>
    </row>
    <row r="5" spans="1:73" ht="15" x14ac:dyDescent="0.2">
      <c r="A5" s="4">
        <v>3</v>
      </c>
      <c r="B5" s="4">
        <f t="shared" si="0"/>
        <v>3</v>
      </c>
      <c r="C5" s="4"/>
      <c r="D5" s="4"/>
      <c r="E5" s="4"/>
      <c r="F5" s="8">
        <f t="shared" si="1"/>
        <v>999</v>
      </c>
      <c r="G5" s="4"/>
      <c r="H5" s="77"/>
      <c r="I5" s="77"/>
      <c r="J5" s="66"/>
      <c r="K5" s="80" t="str">
        <f>IF(T7="","",T7)</f>
        <v/>
      </c>
      <c r="L5" s="80" t="str">
        <f>IF(S7="","",S7)</f>
        <v/>
      </c>
      <c r="N5">
        <v>1</v>
      </c>
      <c r="P5" s="9" t="str">
        <f>IF(H3="","",VLOOKUP(N5,$A$3:$J$132,8,0))</f>
        <v/>
      </c>
      <c r="Q5" s="9" t="str">
        <f>IF(I3="","",VLOOKUP(N5,$A$3:$J$132,9,0))</f>
        <v/>
      </c>
      <c r="R5" s="42" t="str">
        <f>IF(J3="","",VLOOKUP(N5,$A$3:$J$132,10,0))</f>
        <v/>
      </c>
      <c r="S5" s="17"/>
      <c r="T5" s="42" t="str">
        <f>IFERROR(IF(S5="","",RANK(S5,$S$5:$S$8)),0)</f>
        <v/>
      </c>
      <c r="U5" s="64">
        <f>IF(P5="",0,1)</f>
        <v>0</v>
      </c>
      <c r="V5" s="64"/>
      <c r="W5">
        <v>17</v>
      </c>
      <c r="X5" s="9" t="e">
        <f>IF(#REF!="","",VLOOKUP(W5,$A$3:$J$132,8,0))</f>
        <v>#REF!</v>
      </c>
      <c r="Y5" s="9" t="e">
        <f>IF(#REF!="","",VLOOKUP(W5,$A$3:$J$132,9,0))</f>
        <v>#REF!</v>
      </c>
      <c r="Z5" s="42" t="e">
        <f>IF(#REF!="","",VLOOKUP(W5,$A$3:$J$132,10,0))</f>
        <v>#REF!</v>
      </c>
      <c r="AA5" s="42"/>
      <c r="AB5" s="42" t="str">
        <f>IFERROR(IF(AA5="","",RANK(AA5,$AA$5:$AA$8)),0)</f>
        <v/>
      </c>
      <c r="AE5">
        <v>33</v>
      </c>
      <c r="AF5" s="9" t="str">
        <f>IF(G35="","",(VLOOKUP(AE5,$A$3:$J$132,8,0)))</f>
        <v/>
      </c>
      <c r="AG5" s="9" t="str">
        <f>IF(G35="","",VLOOKUP(AE5,$A$3:$J$132,9,0))</f>
        <v/>
      </c>
      <c r="AH5" s="42" t="str">
        <f>IF(G35="","",VLOOKUP(AE5,$A$3:$J$132,10,0))</f>
        <v/>
      </c>
      <c r="AI5" s="42"/>
      <c r="AJ5" s="42" t="str">
        <f>IFERROR(IF(AI5="","",RANK(AI5,$AI$5:$AI$8)),0)</f>
        <v/>
      </c>
      <c r="AM5">
        <v>49</v>
      </c>
      <c r="AN5" s="9" t="e">
        <f>IF(#REF!="","",(VLOOKUP(AM5,$A$3:$J$322,8,0)))</f>
        <v>#REF!</v>
      </c>
      <c r="AO5" s="9" t="e">
        <f>IF(#REF!="","",VLOOKUP(AM5,$A$3:$J$132,9,0))</f>
        <v>#REF!</v>
      </c>
      <c r="AP5" s="42" t="e">
        <f>IF(#REF!="","",VLOOKUP(AM5,$A$3:$J$132,10,0))</f>
        <v>#REF!</v>
      </c>
      <c r="AQ5" s="42"/>
      <c r="AR5" s="42" t="str">
        <f>IFERROR(IF(AQ5="","",RANK(AQ5,$AQ$5:$AQ$8)),0)</f>
        <v/>
      </c>
    </row>
    <row r="6" spans="1:73" ht="15" x14ac:dyDescent="0.2">
      <c r="A6" s="4">
        <v>4</v>
      </c>
      <c r="B6" s="4">
        <f t="shared" si="0"/>
        <v>4</v>
      </c>
      <c r="C6" s="4"/>
      <c r="D6" s="4"/>
      <c r="E6" s="4"/>
      <c r="F6" s="8">
        <f t="shared" si="1"/>
        <v>999</v>
      </c>
      <c r="G6" s="4"/>
      <c r="H6" s="77"/>
      <c r="I6" s="77"/>
      <c r="J6" s="66"/>
      <c r="K6" s="80" t="str">
        <f>IF(T8="","",T8)</f>
        <v/>
      </c>
      <c r="L6" s="80" t="str">
        <f>IF(S8="","",S8)</f>
        <v/>
      </c>
      <c r="N6">
        <v>2</v>
      </c>
      <c r="P6" s="9" t="str">
        <f>IF(H4="","",VLOOKUP(N6,$A$3:$J$132,8,0))</f>
        <v/>
      </c>
      <c r="Q6" s="9" t="str">
        <f>IF(I4="","",VLOOKUP(N6,$A$3:$J$132,9,0))</f>
        <v/>
      </c>
      <c r="R6" s="42" t="str">
        <f>IF(J4="","",VLOOKUP(N6,$A$3:$J$132,10,0))</f>
        <v/>
      </c>
      <c r="S6" s="17"/>
      <c r="T6" s="42" t="str">
        <f>IFERROR(IF(S6="","",RANK(S6,$S$5:$S$8)),0)</f>
        <v/>
      </c>
      <c r="W6">
        <v>18</v>
      </c>
      <c r="X6" s="9" t="e">
        <f>IF(#REF!="","",VLOOKUP(W6,$A$3:$J$132,8,0))</f>
        <v>#REF!</v>
      </c>
      <c r="Y6" s="9" t="e">
        <f>IF(#REF!="","",VLOOKUP(W6,$A$3:$J$132,9,0))</f>
        <v>#REF!</v>
      </c>
      <c r="Z6" s="42" t="e">
        <f>IF(#REF!="","",VLOOKUP(W6,$A$3:$J$132,10,0))</f>
        <v>#REF!</v>
      </c>
      <c r="AA6" s="42"/>
      <c r="AB6" s="42" t="str">
        <f>IFERROR(IF(AA6="","",RANK(AA6,$AA$5:$AA$8)),0)</f>
        <v/>
      </c>
      <c r="AE6">
        <v>34</v>
      </c>
      <c r="AF6" s="9" t="str">
        <f>IF(G36="","",(VLOOKUP(AE6,$A$3:$J$132,8,0)))</f>
        <v/>
      </c>
      <c r="AG6" s="9" t="str">
        <f>IF(G36="","",VLOOKUP(AE6,$A$3:$J$132,9,0))</f>
        <v/>
      </c>
      <c r="AH6" s="42" t="str">
        <f>IF(G36="","",VLOOKUP(AE6,$A$3:$J$132,10,0))</f>
        <v/>
      </c>
      <c r="AI6" s="42"/>
      <c r="AJ6" s="42" t="str">
        <f>IFERROR(IF(AI6="","",RANK(AI6,$AI$5:$AI$8)),0)</f>
        <v/>
      </c>
      <c r="AM6">
        <v>50</v>
      </c>
      <c r="AN6" s="9" t="e">
        <f>IF(#REF!="","",(VLOOKUP(AM6,$A$3:$J$322,8,0)))</f>
        <v>#REF!</v>
      </c>
      <c r="AO6" s="9" t="e">
        <f>IF(#REF!="","",VLOOKUP(AM6,$A$3:$J$132,9,0))</f>
        <v>#REF!</v>
      </c>
      <c r="AP6" s="42" t="e">
        <f>IF(#REF!="","",VLOOKUP(AM6,$A$3:$J$132,10,0))</f>
        <v>#REF!</v>
      </c>
      <c r="AQ6" s="42"/>
      <c r="AR6" s="42" t="str">
        <f>IFERROR(IF(AQ6="","",RANK(AQ6,$AQ$5:$AQ$8)),0)</f>
        <v/>
      </c>
    </row>
    <row r="7" spans="1:73" ht="15" x14ac:dyDescent="0.2">
      <c r="A7" s="4">
        <v>5</v>
      </c>
      <c r="B7" s="4">
        <f t="shared" si="0"/>
        <v>5</v>
      </c>
      <c r="C7" s="4"/>
      <c r="D7" s="4"/>
      <c r="E7" s="4"/>
      <c r="F7" s="8">
        <f t="shared" si="1"/>
        <v>999</v>
      </c>
      <c r="G7" s="4"/>
      <c r="H7" s="77"/>
      <c r="I7" s="77"/>
      <c r="J7" s="66"/>
      <c r="K7" s="80" t="str">
        <f>IF(T14="","",T14)</f>
        <v/>
      </c>
      <c r="L7" s="80" t="str">
        <f>IF(S14="","",S14)</f>
        <v/>
      </c>
      <c r="N7">
        <v>3</v>
      </c>
      <c r="P7" s="9" t="str">
        <f>IF(H5="","",VLOOKUP(N7,$A$3:$J$132,8,0))</f>
        <v/>
      </c>
      <c r="Q7" s="9" t="str">
        <f>IF(I5="","",VLOOKUP(N7,$A$3:$J$132,9,0))</f>
        <v/>
      </c>
      <c r="R7" s="42" t="str">
        <f>IF(J5="","",VLOOKUP(N7,$A$3:$J$132,10,0))</f>
        <v/>
      </c>
      <c r="S7" s="17"/>
      <c r="T7" s="42" t="str">
        <f>IFERROR(IF(S7="","",RANK(S7,$S$5:$S$8)),0)</f>
        <v/>
      </c>
      <c r="W7">
        <v>19</v>
      </c>
      <c r="X7" s="9" t="e">
        <f>IF(#REF!="","",VLOOKUP(W7,$A$3:$J$132,8,0))</f>
        <v>#REF!</v>
      </c>
      <c r="Y7" s="9" t="e">
        <f>IF(#REF!="","",VLOOKUP(W7,$A$3:$J$132,9,0))</f>
        <v>#REF!</v>
      </c>
      <c r="Z7" s="42" t="e">
        <f>IF(#REF!="","",VLOOKUP(W7,$A$3:$J$132,10,0))</f>
        <v>#REF!</v>
      </c>
      <c r="AA7" s="42"/>
      <c r="AB7" s="42" t="str">
        <f>IFERROR(IF(AA7="","",RANK(AA7,$AA$5:$AA$8)),0)</f>
        <v/>
      </c>
      <c r="AE7">
        <v>35</v>
      </c>
      <c r="AF7" s="9" t="str">
        <f>IF(G37="","",(VLOOKUP(AE7,$A$3:$J$132,8,0)))</f>
        <v/>
      </c>
      <c r="AG7" s="9" t="str">
        <f>IF(G37="","",VLOOKUP(AE7,$A$3:$J$132,9,0))</f>
        <v/>
      </c>
      <c r="AH7" s="42" t="str">
        <f>IF(G37="","",VLOOKUP(AE7,$A$3:$J$132,10,0))</f>
        <v/>
      </c>
      <c r="AI7" s="42"/>
      <c r="AJ7" s="42" t="str">
        <f>IFERROR(IF(AI7="","",RANK(AI7,$AI$5:$AI$8)),0)</f>
        <v/>
      </c>
      <c r="AM7">
        <v>51</v>
      </c>
      <c r="AN7" s="9" t="e">
        <f>IF(#REF!="","",(VLOOKUP(AM7,$A$3:$J$322,8,0)))</f>
        <v>#REF!</v>
      </c>
      <c r="AO7" s="9" t="e">
        <f>IF(#REF!="","",VLOOKUP(AM7,$A$3:$J$132,9,0))</f>
        <v>#REF!</v>
      </c>
      <c r="AP7" s="42" t="e">
        <f>IF(#REF!="","",VLOOKUP(AM7,$A$3:$J$132,10,0))</f>
        <v>#REF!</v>
      </c>
      <c r="AQ7" s="42"/>
      <c r="AR7" s="42" t="str">
        <f>IFERROR(IF(AQ7="","",RANK(AQ7,$AQ$5:$AQ$8)),0)</f>
        <v/>
      </c>
    </row>
    <row r="8" spans="1:73" ht="15" x14ac:dyDescent="0.2">
      <c r="A8" s="4">
        <v>6</v>
      </c>
      <c r="B8" s="4">
        <f t="shared" si="0"/>
        <v>6</v>
      </c>
      <c r="C8" s="4"/>
      <c r="D8" s="4"/>
      <c r="E8" s="4"/>
      <c r="F8" s="8">
        <f t="shared" si="1"/>
        <v>999</v>
      </c>
      <c r="G8" s="4"/>
      <c r="H8" s="77"/>
      <c r="I8" s="77"/>
      <c r="J8" s="66"/>
      <c r="K8" s="80" t="str">
        <f>IF(T15="","",T15)</f>
        <v/>
      </c>
      <c r="L8" s="80" t="str">
        <f>IF(S15="","",S15)</f>
        <v/>
      </c>
      <c r="N8">
        <v>4</v>
      </c>
      <c r="P8" s="9" t="str">
        <f>IF(H6="","",VLOOKUP(N8,$A$3:$J$132,8,0))</f>
        <v/>
      </c>
      <c r="Q8" s="9" t="str">
        <f>IF(I6="","",VLOOKUP(N8,$A$3:$J$132,9,0))</f>
        <v/>
      </c>
      <c r="R8" s="42" t="str">
        <f>IF(J6="","",VLOOKUP(N8,$A$3:$J$132,10,0))</f>
        <v/>
      </c>
      <c r="S8" s="17"/>
      <c r="T8" s="42" t="str">
        <f>IFERROR(IF(S8="","",RANK(S8,$S$5:$S$8)),0)</f>
        <v/>
      </c>
      <c r="W8">
        <v>20</v>
      </c>
      <c r="X8" s="9" t="e">
        <f>IF(#REF!="","",VLOOKUP(W8,$A$3:$J$132,8,0))</f>
        <v>#REF!</v>
      </c>
      <c r="Y8" s="9" t="e">
        <f>IF(#REF!="","",VLOOKUP(W8,$A$3:$J$132,9,0))</f>
        <v>#REF!</v>
      </c>
      <c r="Z8" s="42" t="e">
        <f>IF(#REF!="","",VLOOKUP(W8,$A$3:$J$132,10,0))</f>
        <v>#REF!</v>
      </c>
      <c r="AA8" s="42"/>
      <c r="AB8" s="42" t="str">
        <f>IFERROR(IF(AA8="","",RANK(AA8,$AA$5:$AA$8)),0)</f>
        <v/>
      </c>
      <c r="AE8">
        <v>36</v>
      </c>
      <c r="AF8" s="9" t="str">
        <f>IF(G38="","",(VLOOKUP(AE8,$A$3:$J$132,8,0)))</f>
        <v/>
      </c>
      <c r="AG8" s="9" t="str">
        <f>IF(G38="","",VLOOKUP(AE8,$A$3:$J$132,9,0))</f>
        <v/>
      </c>
      <c r="AH8" s="42" t="str">
        <f>IF(G38="","",VLOOKUP(AE8,$A$3:$J$132,10,0))</f>
        <v/>
      </c>
      <c r="AI8" s="42"/>
      <c r="AJ8" s="42" t="str">
        <f>IFERROR(IF(AI8="","",RANK(AI8,$AI$5:$AI$8)),0)</f>
        <v/>
      </c>
      <c r="AM8">
        <v>52</v>
      </c>
      <c r="AN8" s="9" t="e">
        <f>IF(#REF!="","",(VLOOKUP(AM8,$A$3:$J$322,8,0)))</f>
        <v>#REF!</v>
      </c>
      <c r="AO8" s="9" t="e">
        <f>IF(#REF!="","",VLOOKUP(AM8,$A$3:$J$132,9,0))</f>
        <v>#REF!</v>
      </c>
      <c r="AP8" s="42" t="e">
        <f>IF(#REF!="","",VLOOKUP(AM8,$A$3:$J$132,10,0))</f>
        <v>#REF!</v>
      </c>
      <c r="AQ8" s="42"/>
      <c r="AR8" s="42" t="str">
        <f>IFERROR(IF(AQ8="","",RANK(AQ8,$AQ$5:$AQ$8)),0)</f>
        <v/>
      </c>
    </row>
    <row r="9" spans="1:73" ht="15" x14ac:dyDescent="0.2">
      <c r="A9" s="4">
        <v>7</v>
      </c>
      <c r="B9" s="4">
        <f t="shared" si="0"/>
        <v>7</v>
      </c>
      <c r="C9" s="4"/>
      <c r="D9" s="4"/>
      <c r="E9" s="4"/>
      <c r="F9" s="8">
        <f t="shared" si="1"/>
        <v>999</v>
      </c>
      <c r="G9" s="4"/>
      <c r="H9" s="77"/>
      <c r="I9" s="77"/>
      <c r="J9" s="66"/>
      <c r="K9" s="80" t="str">
        <f>IF(T16="","",T16)</f>
        <v/>
      </c>
      <c r="L9" s="80" t="str">
        <f>IF(S16="","",S16)</f>
        <v/>
      </c>
    </row>
    <row r="10" spans="1:73" ht="15" x14ac:dyDescent="0.2">
      <c r="A10" s="4">
        <v>8</v>
      </c>
      <c r="B10" s="4">
        <f t="shared" si="0"/>
        <v>8</v>
      </c>
      <c r="C10" s="4"/>
      <c r="D10" s="4"/>
      <c r="E10" s="4"/>
      <c r="F10" s="8">
        <f t="shared" si="1"/>
        <v>999</v>
      </c>
      <c r="G10" s="4"/>
      <c r="H10" s="77"/>
      <c r="I10" s="77"/>
      <c r="J10" s="66"/>
      <c r="K10" s="80" t="str">
        <f>IF(T17="","",T17)</f>
        <v/>
      </c>
      <c r="L10" s="80" t="str">
        <f>IF(S17="","",S17)</f>
        <v/>
      </c>
    </row>
    <row r="11" spans="1:73" ht="15" customHeight="1" x14ac:dyDescent="0.2">
      <c r="A11" s="4">
        <v>9</v>
      </c>
      <c r="B11" s="4">
        <f t="shared" si="0"/>
        <v>9</v>
      </c>
      <c r="C11" s="4"/>
      <c r="D11" s="4"/>
      <c r="E11" s="4"/>
      <c r="F11" s="8">
        <f t="shared" si="1"/>
        <v>999</v>
      </c>
      <c r="G11" s="4"/>
      <c r="H11" s="77"/>
      <c r="I11" s="77"/>
      <c r="J11" s="66"/>
      <c r="K11" s="80" t="str">
        <f>IF(T23="","",T23)</f>
        <v/>
      </c>
      <c r="L11" s="80" t="str">
        <f>IF(S23="","",S23)</f>
        <v/>
      </c>
      <c r="P11" s="167" t="str">
        <f>IF(ISTEXT('Teilnehmer Erfassung'!T2),"Tisch 1 Rund 4",IF('Teilnehmer Erfassung'!T2=8,"Halbfinale 2","Tisch 1 Runde 4"))</f>
        <v>Tisch 1 Rund 4</v>
      </c>
      <c r="Q11" s="168"/>
      <c r="R11" s="168"/>
      <c r="S11" s="168"/>
      <c r="T11" s="169"/>
      <c r="X11" s="184" t="s">
        <v>58</v>
      </c>
      <c r="Y11" s="185"/>
      <c r="Z11" s="186"/>
      <c r="AA11" s="186"/>
      <c r="AB11" s="187"/>
      <c r="AF11" s="184" t="s">
        <v>63</v>
      </c>
      <c r="AG11" s="185"/>
      <c r="AH11" s="186"/>
      <c r="AI11" s="186"/>
      <c r="AJ11" s="187"/>
      <c r="AN11" s="184" t="s">
        <v>65</v>
      </c>
      <c r="AO11" s="185"/>
      <c r="AP11" s="186"/>
      <c r="AQ11" s="186"/>
      <c r="AR11" s="187"/>
    </row>
    <row r="12" spans="1:73" ht="15" x14ac:dyDescent="0.2">
      <c r="A12" s="4">
        <v>10</v>
      </c>
      <c r="B12" s="4">
        <f t="shared" si="0"/>
        <v>10</v>
      </c>
      <c r="C12" s="4"/>
      <c r="D12" s="4"/>
      <c r="E12" s="4"/>
      <c r="F12" s="8">
        <f t="shared" si="1"/>
        <v>999</v>
      </c>
      <c r="G12" s="4"/>
      <c r="H12" s="77"/>
      <c r="I12" s="81"/>
      <c r="J12" s="66"/>
      <c r="K12" s="80" t="str">
        <f>IF(T24="","",T24)</f>
        <v/>
      </c>
      <c r="L12" s="80" t="str">
        <f>IF(S24="","",S24)</f>
        <v/>
      </c>
      <c r="P12" s="170"/>
      <c r="Q12" s="171"/>
      <c r="R12" s="171"/>
      <c r="S12" s="171"/>
      <c r="T12" s="172"/>
      <c r="X12" s="185"/>
      <c r="Y12" s="185"/>
      <c r="Z12" s="186"/>
      <c r="AA12" s="186"/>
      <c r="AB12" s="187"/>
      <c r="AF12" s="185"/>
      <c r="AG12" s="185"/>
      <c r="AH12" s="186"/>
      <c r="AI12" s="186"/>
      <c r="AJ12" s="187"/>
      <c r="AN12" s="185"/>
      <c r="AO12" s="185"/>
      <c r="AP12" s="186"/>
      <c r="AQ12" s="186"/>
      <c r="AR12" s="187"/>
    </row>
    <row r="13" spans="1:73" ht="15" x14ac:dyDescent="0.2">
      <c r="A13" s="4">
        <v>11</v>
      </c>
      <c r="B13" s="4">
        <f t="shared" si="0"/>
        <v>11</v>
      </c>
      <c r="C13" s="4"/>
      <c r="D13" s="4"/>
      <c r="E13" s="4"/>
      <c r="F13" s="8">
        <f t="shared" si="1"/>
        <v>999</v>
      </c>
      <c r="G13" s="4"/>
      <c r="H13" s="77"/>
      <c r="I13" s="77"/>
      <c r="J13" s="66"/>
      <c r="K13" s="80" t="str">
        <f>IF(T25="","",T25)</f>
        <v/>
      </c>
      <c r="L13" s="80" t="str">
        <f>IF(S25="","",S25)</f>
        <v/>
      </c>
      <c r="P13" s="19" t="s">
        <v>0</v>
      </c>
      <c r="Q13" s="19" t="s">
        <v>1</v>
      </c>
      <c r="R13" s="20" t="s">
        <v>3</v>
      </c>
      <c r="S13" s="20" t="s">
        <v>10</v>
      </c>
      <c r="T13" s="20" t="s">
        <v>11</v>
      </c>
      <c r="X13" s="19" t="s">
        <v>0</v>
      </c>
      <c r="Y13" s="19" t="s">
        <v>1</v>
      </c>
      <c r="Z13" s="20" t="s">
        <v>3</v>
      </c>
      <c r="AA13" s="20" t="s">
        <v>10</v>
      </c>
      <c r="AB13" s="20" t="s">
        <v>11</v>
      </c>
      <c r="AF13" s="19" t="s">
        <v>0</v>
      </c>
      <c r="AG13" s="19" t="s">
        <v>1</v>
      </c>
      <c r="AH13" s="20" t="s">
        <v>3</v>
      </c>
      <c r="AI13" s="20" t="s">
        <v>10</v>
      </c>
      <c r="AJ13" s="20" t="s">
        <v>11</v>
      </c>
      <c r="AN13" s="19" t="s">
        <v>0</v>
      </c>
      <c r="AO13" s="19" t="s">
        <v>1</v>
      </c>
      <c r="AP13" s="20" t="s">
        <v>3</v>
      </c>
      <c r="AQ13" s="20" t="s">
        <v>10</v>
      </c>
      <c r="AR13" s="20" t="s">
        <v>11</v>
      </c>
    </row>
    <row r="14" spans="1:73" ht="15" x14ac:dyDescent="0.2">
      <c r="A14" s="4">
        <v>12</v>
      </c>
      <c r="B14" s="4">
        <f t="shared" si="0"/>
        <v>12</v>
      </c>
      <c r="C14" s="4"/>
      <c r="D14" s="4"/>
      <c r="E14" s="4"/>
      <c r="F14" s="8">
        <f t="shared" si="1"/>
        <v>999</v>
      </c>
      <c r="G14" s="4"/>
      <c r="H14" s="77"/>
      <c r="I14" s="77"/>
      <c r="J14" s="66"/>
      <c r="K14" s="80" t="str">
        <f>IF(T26="","",T26)</f>
        <v/>
      </c>
      <c r="L14" s="80" t="str">
        <f>IF(S26="","",S26)</f>
        <v/>
      </c>
      <c r="N14">
        <v>5</v>
      </c>
      <c r="P14" s="9" t="str">
        <f>IF(H7="","",VLOOKUP(N14,$A$3:$J$132,8,0))</f>
        <v/>
      </c>
      <c r="Q14" s="9" t="str">
        <f>IF(I7="","",VLOOKUP(N14,$A$3:$J$132,9,0))</f>
        <v/>
      </c>
      <c r="R14" s="42" t="str">
        <f>IF(J7="","",VLOOKUP(N14,$A$3:$J$132,10,0))</f>
        <v/>
      </c>
      <c r="S14" s="17"/>
      <c r="T14" s="42" t="str">
        <f>IFERROR(IF(S14="","",RANK(S14,$S$14:$S$17)),0)</f>
        <v/>
      </c>
      <c r="W14">
        <v>21</v>
      </c>
      <c r="X14" s="9" t="e">
        <f>IF(#REF!="","",(VLOOKUP(W14,$A$3:$J$132,8,0)))</f>
        <v>#REF!</v>
      </c>
      <c r="Y14" s="9" t="e">
        <f>IF(#REF!="","",VLOOKUP(W14,$A$3:$J$132,9,0))</f>
        <v>#REF!</v>
      </c>
      <c r="Z14" s="42" t="e">
        <f>IF(#REF!="","",VLOOKUP(W14,$A$3:$J$132,10,0))</f>
        <v>#REF!</v>
      </c>
      <c r="AA14" s="42"/>
      <c r="AB14" s="42" t="str">
        <f>IFERROR(IF(AA14="","",RANK(AA14,$AA$14:$AA$17)),0)</f>
        <v/>
      </c>
      <c r="AE14">
        <v>37</v>
      </c>
      <c r="AF14" s="9" t="str">
        <f>IF(G39="","",(VLOOKUP(AE14,$A$3:$J$132,8,0)))</f>
        <v/>
      </c>
      <c r="AG14" s="9" t="str">
        <f>IF(G39="","",VLOOKUP(AE14,$A$3:$J$132,9,0))</f>
        <v/>
      </c>
      <c r="AH14" s="42" t="str">
        <f>IF(G39="","",VLOOKUP(AE14,$A$3:$J$132,10,0))</f>
        <v/>
      </c>
      <c r="AI14" s="42"/>
      <c r="AJ14" s="42" t="str">
        <f>IFERROR(IF(AI14="","",RANK(AI14,$AI$14:$AI$17)),0)</f>
        <v/>
      </c>
      <c r="AM14">
        <v>53</v>
      </c>
      <c r="AN14" s="9" t="e">
        <f>IF(#REF!="","",(VLOOKUP(AM14,$A$3:$J$132,8,0)))</f>
        <v>#REF!</v>
      </c>
      <c r="AO14" s="9" t="e">
        <f>IF(#REF!="","",VLOOKUP(AM14,$A$3:$J$132,9,0))</f>
        <v>#REF!</v>
      </c>
      <c r="AP14" s="42" t="e">
        <f>IF(#REF!="","",VLOOKUP(AM14,$A$3:$J$132,10,0))</f>
        <v>#REF!</v>
      </c>
      <c r="AQ14" s="42"/>
      <c r="AR14" s="42" t="str">
        <f>IFERROR(IF(AQ14="","",RANK(AQ14,$AQ$14:$AQ$17)),0)</f>
        <v/>
      </c>
    </row>
    <row r="15" spans="1:73" ht="15" x14ac:dyDescent="0.2">
      <c r="A15" s="4">
        <v>13</v>
      </c>
      <c r="B15" s="4">
        <f t="shared" si="0"/>
        <v>13</v>
      </c>
      <c r="C15" s="4"/>
      <c r="D15" s="4"/>
      <c r="E15" s="4"/>
      <c r="F15" s="8">
        <f t="shared" si="1"/>
        <v>999</v>
      </c>
      <c r="G15" s="4"/>
      <c r="H15" s="77"/>
      <c r="I15" s="77"/>
      <c r="J15" s="66"/>
      <c r="K15" s="80" t="str">
        <f>IF(T32="","",T32)</f>
        <v/>
      </c>
      <c r="L15" s="80" t="str">
        <f>IF(S32="","",S32)</f>
        <v/>
      </c>
      <c r="N15">
        <v>6</v>
      </c>
      <c r="P15" s="9" t="str">
        <f>IF(H8="","",VLOOKUP(N15,$A$3:$J$132,8,0))</f>
        <v/>
      </c>
      <c r="Q15" s="9" t="str">
        <f>IF(I8="","",VLOOKUP(N15,$A$3:$J$132,9,0))</f>
        <v/>
      </c>
      <c r="R15" s="42" t="str">
        <f>IF(J8="","",VLOOKUP(N15,$A$3:$J$132,10,0))</f>
        <v/>
      </c>
      <c r="S15" s="17"/>
      <c r="T15" s="42" t="str">
        <f>IFERROR(IF(S15="","",RANK(S15,$S$14:$S$17)),0)</f>
        <v/>
      </c>
      <c r="W15">
        <v>22</v>
      </c>
      <c r="X15" s="9" t="e">
        <f>IF(#REF!="","",(VLOOKUP(W15,$A$3:$J$132,8,0)))</f>
        <v>#REF!</v>
      </c>
      <c r="Y15" s="9" t="e">
        <f>IF(#REF!="","",VLOOKUP(W15,$A$3:$J$132,9,0))</f>
        <v>#REF!</v>
      </c>
      <c r="Z15" s="42" t="e">
        <f>IF(#REF!="","",VLOOKUP(W15,$A$3:$J$132,10,0))</f>
        <v>#REF!</v>
      </c>
      <c r="AA15" s="42"/>
      <c r="AB15" s="42" t="str">
        <f>IFERROR(IF(AA15="","",RANK(AA15,$AA$14:$AA$17)),0)</f>
        <v/>
      </c>
      <c r="AE15">
        <v>38</v>
      </c>
      <c r="AF15" s="9" t="str">
        <f>IF(G40="","",(VLOOKUP(AE15,$A$3:$J$132,8,0)))</f>
        <v/>
      </c>
      <c r="AG15" s="9" t="str">
        <f>IF(G40="","",VLOOKUP(AE15,$A$3:$J$132,9,0))</f>
        <v/>
      </c>
      <c r="AH15" s="42" t="str">
        <f>IF(G40="","",VLOOKUP(AE15,$A$3:$J$132,10,0))</f>
        <v/>
      </c>
      <c r="AI15" s="42"/>
      <c r="AJ15" s="42" t="str">
        <f>IFERROR(IF(AI15="","",RANK(AI15,$AI$14:$AI$17)),0)</f>
        <v/>
      </c>
      <c r="AM15">
        <v>54</v>
      </c>
      <c r="AN15" s="9" t="e">
        <f>IF(#REF!="","",(VLOOKUP(AM15,$A$3:$J$132,8,0)))</f>
        <v>#REF!</v>
      </c>
      <c r="AO15" s="9" t="e">
        <f>IF(#REF!="","",VLOOKUP(AM15,$A$3:$J$132,9,0))</f>
        <v>#REF!</v>
      </c>
      <c r="AP15" s="42" t="e">
        <f>IF(#REF!="","",VLOOKUP(AM15,$A$3:$J$132,10,0))</f>
        <v>#REF!</v>
      </c>
      <c r="AQ15" s="42"/>
      <c r="AR15" s="42" t="str">
        <f>IFERROR(IF(AQ15="","",RANK(AQ15,$AQ$14:$AQ$17)),0)</f>
        <v/>
      </c>
    </row>
    <row r="16" spans="1:73" ht="15" x14ac:dyDescent="0.2">
      <c r="A16" s="4">
        <v>14</v>
      </c>
      <c r="B16" s="4">
        <f t="shared" si="0"/>
        <v>14</v>
      </c>
      <c r="C16" s="4"/>
      <c r="D16" s="4"/>
      <c r="E16" s="4"/>
      <c r="F16" s="8">
        <f t="shared" si="1"/>
        <v>999</v>
      </c>
      <c r="G16" s="4"/>
      <c r="H16" s="77"/>
      <c r="I16" s="77"/>
      <c r="J16" s="66"/>
      <c r="K16" s="80" t="str">
        <f>IF(T33="","",T33)</f>
        <v/>
      </c>
      <c r="L16" s="80" t="str">
        <f>IF(S33="","",S33)</f>
        <v/>
      </c>
      <c r="N16">
        <v>7</v>
      </c>
      <c r="P16" s="9" t="str">
        <f>IF(H9="","",VLOOKUP(N16,$A$3:$J$132,8,0))</f>
        <v/>
      </c>
      <c r="Q16" s="9" t="str">
        <f>IF(I9="","",VLOOKUP(N16,$A$3:$J$132,9,0))</f>
        <v/>
      </c>
      <c r="R16" s="42" t="str">
        <f>IF(J9="","",VLOOKUP(N16,$A$3:$J$132,10,0))</f>
        <v/>
      </c>
      <c r="S16" s="17"/>
      <c r="T16" s="42" t="str">
        <f>IFERROR(IF(S16="","",RANK(S16,$S$14:$S$17)),0)</f>
        <v/>
      </c>
      <c r="W16">
        <v>23</v>
      </c>
      <c r="X16" s="9" t="e">
        <f>IF(#REF!="","",(VLOOKUP(W16,$A$3:$J$132,8,0)))</f>
        <v>#REF!</v>
      </c>
      <c r="Y16" s="9" t="e">
        <f>IF(#REF!="","",VLOOKUP(W16,$A$3:$J$132,9,0))</f>
        <v>#REF!</v>
      </c>
      <c r="Z16" s="42" t="e">
        <f>IF(#REF!="","",VLOOKUP(W16,$A$3:$J$132,10,0))</f>
        <v>#REF!</v>
      </c>
      <c r="AA16" s="42"/>
      <c r="AB16" s="42" t="str">
        <f>IFERROR(IF(AA16="","",RANK(AA16,$AA$14:$AA$17)),0)</f>
        <v/>
      </c>
      <c r="AE16">
        <v>39</v>
      </c>
      <c r="AF16" s="9" t="str">
        <f>IF(G41="","",(VLOOKUP(AE16,$A$3:$J$132,8,0)))</f>
        <v/>
      </c>
      <c r="AG16" s="9" t="str">
        <f>IF(G41="","",VLOOKUP(AE16,$A$3:$J$132,9,0))</f>
        <v/>
      </c>
      <c r="AH16" s="42" t="str">
        <f>IF(G41="","",VLOOKUP(AE16,$A$3:$J$132,10,0))</f>
        <v/>
      </c>
      <c r="AI16" s="42"/>
      <c r="AJ16" s="42" t="str">
        <f>IFERROR(IF(AI16="","",RANK(AI16,$AI$14:$AI$17)),0)</f>
        <v/>
      </c>
      <c r="AM16">
        <v>55</v>
      </c>
      <c r="AN16" s="9" t="e">
        <f>IF(#REF!="","",(VLOOKUP(AM16,$A$3:$J$132,8,0)))</f>
        <v>#REF!</v>
      </c>
      <c r="AO16" s="9" t="e">
        <f>IF(#REF!="","",VLOOKUP(AM16,$A$3:$J$132,9,0))</f>
        <v>#REF!</v>
      </c>
      <c r="AP16" s="42" t="e">
        <f>IF(#REF!="","",VLOOKUP(AM16,$A$3:$J$132,10,0))</f>
        <v>#REF!</v>
      </c>
      <c r="AQ16" s="42"/>
      <c r="AR16" s="42" t="str">
        <f>IFERROR(IF(AQ16="","",RANK(AQ16,$AQ$14:$AQ$17)),0)</f>
        <v/>
      </c>
    </row>
    <row r="17" spans="1:45" ht="15" x14ac:dyDescent="0.2">
      <c r="A17" s="4">
        <v>15</v>
      </c>
      <c r="B17" s="4">
        <f t="shared" si="0"/>
        <v>15</v>
      </c>
      <c r="C17" s="4"/>
      <c r="D17" s="4"/>
      <c r="E17" s="4"/>
      <c r="F17" s="8">
        <f t="shared" si="1"/>
        <v>999</v>
      </c>
      <c r="G17" s="4"/>
      <c r="H17" s="77"/>
      <c r="I17" s="77"/>
      <c r="J17" s="66"/>
      <c r="K17" s="80" t="str">
        <f>IF(T34="","",T34)</f>
        <v/>
      </c>
      <c r="L17" s="80" t="str">
        <f>IF(S34="","",S34)</f>
        <v/>
      </c>
      <c r="N17">
        <v>8</v>
      </c>
      <c r="P17" s="9" t="str">
        <f>IF(H10="","",VLOOKUP(N17,$A$3:$J$132,8,0))</f>
        <v/>
      </c>
      <c r="Q17" s="9" t="str">
        <f>IF(I10="","",VLOOKUP(N17,$A$3:$J$132,9,0))</f>
        <v/>
      </c>
      <c r="R17" s="42" t="str">
        <f>IF(J10="","",VLOOKUP(N17,$A$3:$J$132,10,0))</f>
        <v/>
      </c>
      <c r="S17" s="17"/>
      <c r="T17" s="42" t="str">
        <f>IFERROR(IF(S17="","",RANK(S17,$S$14:$S$17)),0)</f>
        <v/>
      </c>
      <c r="W17">
        <v>24</v>
      </c>
      <c r="X17" s="9" t="e">
        <f>IF(#REF!="","",(VLOOKUP(W17,$A$3:$J$132,8,0)))</f>
        <v>#REF!</v>
      </c>
      <c r="Y17" s="9" t="e">
        <f>IF(#REF!="","",VLOOKUP(W17,$A$3:$J$132,9,0))</f>
        <v>#REF!</v>
      </c>
      <c r="Z17" s="42" t="e">
        <f>IF(#REF!="","",VLOOKUP(W17,$A$3:$J$132,10,0))</f>
        <v>#REF!</v>
      </c>
      <c r="AA17" s="42"/>
      <c r="AB17" s="42" t="str">
        <f>IFERROR(IF(AA17="","",RANK(AA17,$AA$14:$AA$17)),0)</f>
        <v/>
      </c>
      <c r="AE17">
        <v>40</v>
      </c>
      <c r="AF17" s="9" t="str">
        <f>IF(G42="","",(VLOOKUP(AE17,$A$3:$J$132,8,0)))</f>
        <v/>
      </c>
      <c r="AG17" s="9" t="str">
        <f>IF(G42="","",VLOOKUP(AE17,$A$3:$J$132,9,0))</f>
        <v/>
      </c>
      <c r="AH17" s="42" t="str">
        <f>IF(G42="","",VLOOKUP(AE17,$A$3:$J$132,10,0))</f>
        <v/>
      </c>
      <c r="AI17" s="42"/>
      <c r="AJ17" s="42" t="str">
        <f>IFERROR(IF(AI17="","",RANK(AI17,$AI$14:$AI$17)),0)</f>
        <v/>
      </c>
      <c r="AM17">
        <v>56</v>
      </c>
      <c r="AN17" s="9" t="e">
        <f>IF(#REF!="","",(VLOOKUP(AM17,$A$3:$J$132,8,0)))</f>
        <v>#REF!</v>
      </c>
      <c r="AO17" s="9" t="e">
        <f>IF(#REF!="","",VLOOKUP(AM17,$A$3:$J$132,9,0))</f>
        <v>#REF!</v>
      </c>
      <c r="AP17" s="42" t="e">
        <f>IF(#REF!="","",VLOOKUP(AM17,$A$3:$J$132,10,0))</f>
        <v>#REF!</v>
      </c>
      <c r="AQ17" s="42"/>
      <c r="AR17" s="42" t="str">
        <f>IFERROR(IF(AQ17="","",RANK(AQ17,$AQ$14:$AQ$17)),0)</f>
        <v/>
      </c>
    </row>
    <row r="18" spans="1:45" ht="15" x14ac:dyDescent="0.2">
      <c r="A18" s="4">
        <v>16</v>
      </c>
      <c r="B18" s="4">
        <f t="shared" si="0"/>
        <v>16</v>
      </c>
      <c r="C18" s="4"/>
      <c r="D18" s="4"/>
      <c r="E18" s="4"/>
      <c r="F18" s="8">
        <f t="shared" si="1"/>
        <v>999</v>
      </c>
      <c r="G18" s="4"/>
      <c r="H18" s="77"/>
      <c r="I18" s="77"/>
      <c r="J18" s="66"/>
      <c r="K18" s="80" t="str">
        <f>IF(T35="","",T35)</f>
        <v/>
      </c>
      <c r="L18" s="80" t="str">
        <f>IF(S35="","",S35)</f>
        <v/>
      </c>
    </row>
    <row r="19" spans="1:45" x14ac:dyDescent="0.2">
      <c r="A19" s="4">
        <v>17</v>
      </c>
      <c r="B19" s="4">
        <f t="shared" si="0"/>
        <v>17</v>
      </c>
      <c r="C19" s="4"/>
      <c r="D19" s="4"/>
      <c r="E19" s="4"/>
      <c r="F19" s="8">
        <f t="shared" si="1"/>
        <v>999</v>
      </c>
      <c r="G19" s="4"/>
    </row>
    <row r="20" spans="1:45" ht="15" customHeight="1" x14ac:dyDescent="0.2">
      <c r="A20" s="4">
        <v>18</v>
      </c>
      <c r="B20" s="4">
        <f t="shared" si="0"/>
        <v>18</v>
      </c>
      <c r="C20" s="4"/>
      <c r="D20" s="4"/>
      <c r="E20" s="4"/>
      <c r="F20" s="8">
        <f t="shared" si="1"/>
        <v>999</v>
      </c>
      <c r="G20" s="4"/>
      <c r="P20" s="167" t="s">
        <v>54</v>
      </c>
      <c r="Q20" s="168"/>
      <c r="R20" s="168"/>
      <c r="S20" s="168"/>
      <c r="T20" s="169"/>
      <c r="X20" s="184" t="s">
        <v>57</v>
      </c>
      <c r="Y20" s="185"/>
      <c r="Z20" s="186"/>
      <c r="AA20" s="186"/>
      <c r="AB20" s="187"/>
      <c r="AF20" s="184" t="s">
        <v>61</v>
      </c>
      <c r="AG20" s="185"/>
      <c r="AH20" s="186"/>
      <c r="AI20" s="186"/>
      <c r="AJ20" s="187"/>
      <c r="AN20" s="184" t="s">
        <v>66</v>
      </c>
      <c r="AO20" s="185"/>
      <c r="AP20" s="186"/>
      <c r="AQ20" s="186"/>
      <c r="AR20" s="187"/>
    </row>
    <row r="21" spans="1:45" x14ac:dyDescent="0.2">
      <c r="A21" s="4">
        <v>19</v>
      </c>
      <c r="B21" s="4">
        <f t="shared" si="0"/>
        <v>19</v>
      </c>
      <c r="C21" s="4"/>
      <c r="D21" s="4"/>
      <c r="E21" s="4"/>
      <c r="F21" s="8">
        <f t="shared" si="1"/>
        <v>999</v>
      </c>
      <c r="G21" s="4"/>
      <c r="P21" s="170"/>
      <c r="Q21" s="171"/>
      <c r="R21" s="171"/>
      <c r="S21" s="171"/>
      <c r="T21" s="172"/>
      <c r="X21" s="185"/>
      <c r="Y21" s="185"/>
      <c r="Z21" s="186"/>
      <c r="AA21" s="186"/>
      <c r="AB21" s="187"/>
      <c r="AF21" s="185"/>
      <c r="AG21" s="185"/>
      <c r="AH21" s="186"/>
      <c r="AI21" s="186"/>
      <c r="AJ21" s="187"/>
      <c r="AN21" s="185"/>
      <c r="AO21" s="185"/>
      <c r="AP21" s="186"/>
      <c r="AQ21" s="186"/>
      <c r="AR21" s="187"/>
    </row>
    <row r="22" spans="1:45" ht="15" x14ac:dyDescent="0.2">
      <c r="A22" s="4">
        <v>20</v>
      </c>
      <c r="B22" s="4">
        <f t="shared" si="0"/>
        <v>20</v>
      </c>
      <c r="C22" s="4"/>
      <c r="D22" s="4"/>
      <c r="E22" s="4"/>
      <c r="F22" s="8">
        <f t="shared" si="1"/>
        <v>999</v>
      </c>
      <c r="G22" s="4"/>
      <c r="P22" s="19" t="s">
        <v>0</v>
      </c>
      <c r="Q22" s="19" t="s">
        <v>1</v>
      </c>
      <c r="R22" s="20" t="s">
        <v>3</v>
      </c>
      <c r="S22" s="20" t="s">
        <v>10</v>
      </c>
      <c r="T22" s="20" t="s">
        <v>11</v>
      </c>
      <c r="X22" s="19" t="s">
        <v>0</v>
      </c>
      <c r="Y22" s="19" t="s">
        <v>1</v>
      </c>
      <c r="Z22" s="20" t="s">
        <v>3</v>
      </c>
      <c r="AA22" s="20" t="s">
        <v>10</v>
      </c>
      <c r="AB22" s="20" t="s">
        <v>11</v>
      </c>
      <c r="AF22" s="19" t="s">
        <v>0</v>
      </c>
      <c r="AG22" s="19" t="s">
        <v>1</v>
      </c>
      <c r="AH22" s="20" t="s">
        <v>3</v>
      </c>
      <c r="AI22" s="20" t="s">
        <v>10</v>
      </c>
      <c r="AJ22" s="20" t="s">
        <v>11</v>
      </c>
      <c r="AN22" s="19" t="s">
        <v>0</v>
      </c>
      <c r="AO22" s="19" t="s">
        <v>1</v>
      </c>
      <c r="AP22" s="20" t="s">
        <v>3</v>
      </c>
      <c r="AQ22" s="20" t="s">
        <v>10</v>
      </c>
      <c r="AR22" s="20" t="s">
        <v>11</v>
      </c>
    </row>
    <row r="23" spans="1:45" x14ac:dyDescent="0.2">
      <c r="A23" s="4">
        <v>21</v>
      </c>
      <c r="B23" s="4">
        <f t="shared" si="0"/>
        <v>21</v>
      </c>
      <c r="C23" s="4"/>
      <c r="D23" s="4"/>
      <c r="E23" s="4"/>
      <c r="F23" s="8">
        <f t="shared" si="1"/>
        <v>999</v>
      </c>
      <c r="G23" s="4"/>
      <c r="N23">
        <v>9</v>
      </c>
      <c r="P23" s="9" t="str">
        <f>IF(H11="","",VLOOKUP(N23,$A$3:$J$132,8,0))</f>
        <v/>
      </c>
      <c r="Q23" s="9" t="str">
        <f>IF(I11="","",VLOOKUP(N23,$A$3:$J$132,9,0))</f>
        <v/>
      </c>
      <c r="R23" s="42" t="str">
        <f>IF(J11="","",VLOOKUP(N23,$A$3:$J$132,10,0))</f>
        <v/>
      </c>
      <c r="S23" s="17"/>
      <c r="T23" s="42" t="str">
        <f>IFERROR(IF(S23="","",RANK(S23,$S$23:$S$26)),0)</f>
        <v/>
      </c>
      <c r="W23">
        <v>25</v>
      </c>
      <c r="X23" s="9" t="e">
        <f>IF(#REF!="","",(VLOOKUP(W23,$A$3:$J$132,8,0)))</f>
        <v>#REF!</v>
      </c>
      <c r="Y23" s="9" t="e">
        <f>IF(#REF!="","",VLOOKUP(W23,$A$3:$J$132,9,0))</f>
        <v>#REF!</v>
      </c>
      <c r="Z23" s="42" t="e">
        <f>IF(#REF!="","",VLOOKUP(W23,$A$3:$J$132,10,0))</f>
        <v>#REF!</v>
      </c>
      <c r="AA23" s="42"/>
      <c r="AB23" s="42" t="str">
        <f>IFERROR(IF(AA23="","",RANK(AA23,$AA$23:$AA$26)),0)</f>
        <v/>
      </c>
      <c r="AE23">
        <v>41</v>
      </c>
      <c r="AF23" s="9" t="str">
        <f>IF(G43="","",(VLOOKUP(AE23,$A$3:$J$132,8,0)))</f>
        <v/>
      </c>
      <c r="AG23" s="9" t="str">
        <f>IF(G43="","",VLOOKUP(AE23,$A$3:$J$132,9,0))</f>
        <v/>
      </c>
      <c r="AH23" s="42" t="e">
        <f>IF(#REF!="","",VLOOKUP(AE23,$H$3:$J$18,4,0))</f>
        <v>#REF!</v>
      </c>
      <c r="AI23" s="42"/>
      <c r="AJ23" s="42" t="str">
        <f>IFERROR(IF(AI23="","",RANK(AI23,$AI$23:$AI$26)),0)</f>
        <v/>
      </c>
      <c r="AM23">
        <v>57</v>
      </c>
      <c r="AN23" s="9" t="e">
        <f>IF(#REF!="","",(VLOOKUP(AM23,$A$3:$J$132,8,0)))</f>
        <v>#REF!</v>
      </c>
      <c r="AO23" s="9" t="e">
        <f>IF(#REF!="","",VLOOKUP(AM23,$A$3:$J$132,9,0))</f>
        <v>#REF!</v>
      </c>
      <c r="AP23" s="42" t="e">
        <f>IF(#REF!="","",VLOOKUP(AM23,$A$3:$J$132,10,0))</f>
        <v>#REF!</v>
      </c>
      <c r="AQ23" s="42"/>
      <c r="AR23" s="42" t="str">
        <f>IFERROR(IF(AQ23="","",RANK(AQ23,$AQ$23:$AQ$26)),0)</f>
        <v/>
      </c>
    </row>
    <row r="24" spans="1:45" x14ac:dyDescent="0.2">
      <c r="A24" s="4">
        <v>22</v>
      </c>
      <c r="B24" s="4">
        <f t="shared" si="0"/>
        <v>22</v>
      </c>
      <c r="C24" s="4"/>
      <c r="D24" s="4"/>
      <c r="E24" s="4"/>
      <c r="F24" s="8">
        <f t="shared" si="1"/>
        <v>999</v>
      </c>
      <c r="G24" s="4"/>
      <c r="N24">
        <v>10</v>
      </c>
      <c r="P24" s="9" t="str">
        <f>IF(H12="","",VLOOKUP(N24,$A$3:$J$132,8,0))</f>
        <v/>
      </c>
      <c r="Q24" s="9" t="str">
        <f>IF(I12="","",VLOOKUP(N24,$A$3:$J$132,9,0))</f>
        <v/>
      </c>
      <c r="R24" s="42" t="str">
        <f>IF(J12="","",VLOOKUP(N24,$A$3:$J$132,10,0))</f>
        <v/>
      </c>
      <c r="S24" s="17"/>
      <c r="T24" s="42" t="str">
        <f>IFERROR(IF(S24="","",RANK(S24,$S$23:$S$26)),0)</f>
        <v/>
      </c>
      <c r="W24">
        <v>26</v>
      </c>
      <c r="X24" s="9" t="e">
        <f>IF(#REF!="","",(VLOOKUP(W24,$A$3:$J$132,8,0)))</f>
        <v>#REF!</v>
      </c>
      <c r="Y24" s="9" t="e">
        <f>IF(#REF!="","",VLOOKUP(W24,$A$3:$J$132,9,0))</f>
        <v>#REF!</v>
      </c>
      <c r="Z24" s="42" t="e">
        <f>IF(#REF!="","",VLOOKUP(W24,$A$3:$J$132,10,0))</f>
        <v>#REF!</v>
      </c>
      <c r="AA24" s="42"/>
      <c r="AB24" s="42" t="str">
        <f>IFERROR(IF(AA24="","",RANK(AA24,$AA$23:$AA$26)),0)</f>
        <v/>
      </c>
      <c r="AE24">
        <v>42</v>
      </c>
      <c r="AF24" s="9" t="str">
        <f>IF(G44="","",(VLOOKUP(AE24,$A$3:$J$132,8,0)))</f>
        <v/>
      </c>
      <c r="AG24" s="9" t="str">
        <f>IF(G44="","",VLOOKUP(AE24,$A$3:$J$132,9,0))</f>
        <v/>
      </c>
      <c r="AH24" s="42" t="e">
        <f>IF(#REF!="","",VLOOKUP(AE24,$H$3:$J$18,4,0))</f>
        <v>#REF!</v>
      </c>
      <c r="AI24" s="42"/>
      <c r="AJ24" s="42" t="str">
        <f>IFERROR(IF(AI24="","",RANK(AI24,$AI$23:$AI$26)),0)</f>
        <v/>
      </c>
      <c r="AM24">
        <v>58</v>
      </c>
      <c r="AN24" s="9" t="e">
        <f>IF(#REF!="","",(VLOOKUP(AM24,$A$3:$J$132,8,0)))</f>
        <v>#REF!</v>
      </c>
      <c r="AO24" s="9" t="e">
        <f>IF(#REF!="","",VLOOKUP(AM24,$A$3:$J$132,9,0))</f>
        <v>#REF!</v>
      </c>
      <c r="AP24" s="42" t="e">
        <f>IF(#REF!="","",VLOOKUP(AM24,$A$3:$J$132,10,0))</f>
        <v>#REF!</v>
      </c>
      <c r="AQ24" s="42"/>
      <c r="AR24" s="42" t="str">
        <f>IFERROR(IF(AQ24="","",RANK(AQ24,$AQ$23:$AQ$26)),0)</f>
        <v/>
      </c>
    </row>
    <row r="25" spans="1:45" x14ac:dyDescent="0.2">
      <c r="A25" s="4">
        <v>23</v>
      </c>
      <c r="B25" s="4">
        <f t="shared" si="0"/>
        <v>23</v>
      </c>
      <c r="C25" s="4"/>
      <c r="D25" s="4"/>
      <c r="E25" s="4"/>
      <c r="F25" s="8">
        <f t="shared" si="1"/>
        <v>999</v>
      </c>
      <c r="G25" s="4"/>
      <c r="N25">
        <v>11</v>
      </c>
      <c r="P25" s="9" t="str">
        <f>IF(H13="","",VLOOKUP(N25,$A$3:$J$132,8,0))</f>
        <v/>
      </c>
      <c r="Q25" s="9" t="str">
        <f>IF(I13="","",VLOOKUP(N25,$A$3:$J$132,9,0))</f>
        <v/>
      </c>
      <c r="R25" s="42" t="str">
        <f>IF(J13="","",VLOOKUP(N25,$A$3:$J$132,10,0))</f>
        <v/>
      </c>
      <c r="S25" s="17"/>
      <c r="T25" s="42" t="str">
        <f>IFERROR(IF(S25="","",RANK(S25,$S$23:$S$26)),0)</f>
        <v/>
      </c>
      <c r="W25">
        <v>27</v>
      </c>
      <c r="X25" s="9" t="e">
        <f>IF(#REF!="","",(VLOOKUP(W25,$A$3:$J$132,8,0)))</f>
        <v>#REF!</v>
      </c>
      <c r="Y25" s="9" t="e">
        <f>IF(#REF!="","",VLOOKUP(W25,$A$3:$J$132,9,0))</f>
        <v>#REF!</v>
      </c>
      <c r="Z25" s="42" t="e">
        <f>IF(#REF!="","",VLOOKUP(W25,$A$3:$J$132,10,0))</f>
        <v>#REF!</v>
      </c>
      <c r="AA25" s="42"/>
      <c r="AB25" s="42" t="str">
        <f>IFERROR(IF(AA25="","",RANK(AA25,$AA$23:$AA$26)),0)</f>
        <v/>
      </c>
      <c r="AE25">
        <v>43</v>
      </c>
      <c r="AF25" s="9" t="str">
        <f>IF(G45="","",(VLOOKUP(AE25,$A$3:$J$132,8,0)))</f>
        <v/>
      </c>
      <c r="AG25" s="9" t="str">
        <f>IF(G45="","",VLOOKUP(AE25,$A$3:$J$132,9,0))</f>
        <v/>
      </c>
      <c r="AH25" s="42" t="e">
        <f>IF(#REF!="","",VLOOKUP(AE25,$H$3:$J$18,4,0))</f>
        <v>#REF!</v>
      </c>
      <c r="AI25" s="42"/>
      <c r="AJ25" s="42" t="str">
        <f>IFERROR(IF(AI25="","",RANK(AI25,$AI$23:$AI$26)),0)</f>
        <v/>
      </c>
      <c r="AM25">
        <v>59</v>
      </c>
      <c r="AN25" s="9" t="e">
        <f>IF(#REF!="","",(VLOOKUP(AM25,$A$3:$J$132,8,0)))</f>
        <v>#REF!</v>
      </c>
      <c r="AO25" s="9" t="e">
        <f>IF(#REF!="","",VLOOKUP(AM25,$A$3:$J$132,9,0))</f>
        <v>#REF!</v>
      </c>
      <c r="AP25" s="42" t="e">
        <f>IF(#REF!="","",VLOOKUP(AM25,$A$3:$J$132,10,0))</f>
        <v>#REF!</v>
      </c>
      <c r="AQ25" s="42"/>
      <c r="AR25" s="42" t="str">
        <f>IFERROR(IF(AQ25="","",RANK(AQ25,$AQ$23:$AQ$26)),0)</f>
        <v/>
      </c>
    </row>
    <row r="26" spans="1:45" x14ac:dyDescent="0.2">
      <c r="A26" s="4">
        <v>24</v>
      </c>
      <c r="B26" s="4">
        <f t="shared" si="0"/>
        <v>24</v>
      </c>
      <c r="C26" s="4"/>
      <c r="D26" s="4"/>
      <c r="E26" s="4"/>
      <c r="F26" s="8">
        <f t="shared" si="1"/>
        <v>999</v>
      </c>
      <c r="G26" s="4"/>
      <c r="N26">
        <v>12</v>
      </c>
      <c r="P26" s="9" t="str">
        <f>IF(H14="","",VLOOKUP(N26,$A$3:$J$132,8,0))</f>
        <v/>
      </c>
      <c r="Q26" s="9" t="str">
        <f>IF(I14="","",VLOOKUP(N26,$A$3:$J$132,9,0))</f>
        <v/>
      </c>
      <c r="R26" s="42" t="str">
        <f>IF(J14="","",VLOOKUP(N26,$A$3:$J$132,10,0))</f>
        <v/>
      </c>
      <c r="S26" s="17"/>
      <c r="T26" s="42" t="str">
        <f>IFERROR(IF(S26="","",RANK(S26,$S$23:$S$26)),0)</f>
        <v/>
      </c>
      <c r="W26">
        <v>28</v>
      </c>
      <c r="X26" s="9" t="e">
        <f>IF(#REF!="","",(VLOOKUP(W26,$A$3:$J$132,8,0)))</f>
        <v>#REF!</v>
      </c>
      <c r="Y26" s="9" t="e">
        <f>IF(#REF!="","",VLOOKUP(W26,$A$3:$J$132,9,0))</f>
        <v>#REF!</v>
      </c>
      <c r="Z26" s="42" t="e">
        <f>IF(#REF!="","",VLOOKUP(W26,$A$3:$J$132,10,0))</f>
        <v>#REF!</v>
      </c>
      <c r="AA26" s="42"/>
      <c r="AB26" s="42" t="str">
        <f>IFERROR(IF(AA26="","",RANK(AA26,$AA$23:$AA$26)),0)</f>
        <v/>
      </c>
      <c r="AE26">
        <v>44</v>
      </c>
      <c r="AF26" s="9" t="str">
        <f>IF(G46="","",(VLOOKUP(AE26,$A$3:$J$132,8,0)))</f>
        <v/>
      </c>
      <c r="AG26" s="9" t="str">
        <f>IF(G46="","",VLOOKUP(AE26,$A$3:$J$132,9,0))</f>
        <v/>
      </c>
      <c r="AH26" s="42" t="e">
        <f>IF(#REF!="","",VLOOKUP(AE26,$H$3:$J$18,4,0))</f>
        <v>#REF!</v>
      </c>
      <c r="AI26" s="42"/>
      <c r="AJ26" s="42" t="str">
        <f>IFERROR(IF(AI26="","",RANK(AI26,$AI$23:$AI$26)),0)</f>
        <v/>
      </c>
      <c r="AM26">
        <v>60</v>
      </c>
      <c r="AN26" s="9" t="e">
        <f>IF(#REF!="","",(VLOOKUP(AM26,$A$3:$J$132,8,0)))</f>
        <v>#REF!</v>
      </c>
      <c r="AO26" s="9" t="e">
        <f>IF(#REF!="","",VLOOKUP(AM26,$A$3:$J$132,9,0))</f>
        <v>#REF!</v>
      </c>
      <c r="AP26" s="42" t="e">
        <f>IF(#REF!="","",VLOOKUP(AM26,$A$3:$J$132,10,0))</f>
        <v>#REF!</v>
      </c>
      <c r="AQ26" s="42"/>
      <c r="AR26" s="42" t="str">
        <f>IFERROR(IF(AQ26="","",RANK(AQ26,$AQ$23:$AQ$26)),0)</f>
        <v/>
      </c>
    </row>
    <row r="27" spans="1:45" x14ac:dyDescent="0.2">
      <c r="A27" s="4">
        <v>25</v>
      </c>
      <c r="B27" s="4">
        <f t="shared" si="0"/>
        <v>25</v>
      </c>
      <c r="C27" s="4"/>
      <c r="D27" s="4"/>
      <c r="E27" s="4"/>
      <c r="F27" s="8">
        <f t="shared" si="1"/>
        <v>999</v>
      </c>
      <c r="G27" s="4"/>
    </row>
    <row r="28" spans="1:45" x14ac:dyDescent="0.2">
      <c r="A28" s="4">
        <v>26</v>
      </c>
      <c r="B28" s="4">
        <f t="shared" si="0"/>
        <v>26</v>
      </c>
      <c r="C28" s="4"/>
      <c r="D28" s="4"/>
      <c r="E28" s="4"/>
      <c r="F28" s="8">
        <f t="shared" si="1"/>
        <v>999</v>
      </c>
      <c r="G28" s="4"/>
      <c r="AN28" s="12"/>
      <c r="AO28" s="12"/>
      <c r="AP28" s="43"/>
      <c r="AQ28" s="43"/>
      <c r="AR28" s="43"/>
      <c r="AS28" s="12"/>
    </row>
    <row r="29" spans="1:45" ht="15" customHeight="1" x14ac:dyDescent="0.2">
      <c r="A29" s="4">
        <v>27</v>
      </c>
      <c r="B29" s="4">
        <f t="shared" si="0"/>
        <v>27</v>
      </c>
      <c r="C29" s="4"/>
      <c r="D29" s="4"/>
      <c r="E29" s="4"/>
      <c r="F29" s="8">
        <f t="shared" si="1"/>
        <v>999</v>
      </c>
      <c r="G29" s="4"/>
      <c r="P29" s="167" t="s">
        <v>55</v>
      </c>
      <c r="Q29" s="168"/>
      <c r="R29" s="168"/>
      <c r="S29" s="168"/>
      <c r="T29" s="169"/>
      <c r="X29" s="184" t="s">
        <v>56</v>
      </c>
      <c r="Y29" s="185"/>
      <c r="Z29" s="186"/>
      <c r="AA29" s="186"/>
      <c r="AB29" s="187"/>
      <c r="AF29" s="184" t="s">
        <v>60</v>
      </c>
      <c r="AG29" s="185"/>
      <c r="AH29" s="186"/>
      <c r="AI29" s="186"/>
      <c r="AJ29" s="187"/>
      <c r="AN29" s="181"/>
      <c r="AO29" s="182"/>
      <c r="AP29" s="182"/>
      <c r="AQ29" s="182"/>
      <c r="AR29" s="182"/>
      <c r="AS29" s="12"/>
    </row>
    <row r="30" spans="1:45" x14ac:dyDescent="0.2">
      <c r="A30" s="4">
        <v>28</v>
      </c>
      <c r="B30" s="4">
        <f t="shared" si="0"/>
        <v>28</v>
      </c>
      <c r="C30" s="4"/>
      <c r="D30" s="4"/>
      <c r="E30" s="4"/>
      <c r="F30" s="8">
        <f t="shared" si="1"/>
        <v>999</v>
      </c>
      <c r="G30" s="4"/>
      <c r="P30" s="170"/>
      <c r="Q30" s="171"/>
      <c r="R30" s="171"/>
      <c r="S30" s="171"/>
      <c r="T30" s="172"/>
      <c r="X30" s="185"/>
      <c r="Y30" s="185"/>
      <c r="Z30" s="186"/>
      <c r="AA30" s="186"/>
      <c r="AB30" s="187"/>
      <c r="AF30" s="185"/>
      <c r="AG30" s="185"/>
      <c r="AH30" s="186"/>
      <c r="AI30" s="186"/>
      <c r="AJ30" s="187"/>
      <c r="AN30" s="182"/>
      <c r="AO30" s="182"/>
      <c r="AP30" s="182"/>
      <c r="AQ30" s="182"/>
      <c r="AR30" s="182"/>
      <c r="AS30" s="12"/>
    </row>
    <row r="31" spans="1:45" ht="15" x14ac:dyDescent="0.2">
      <c r="A31" s="4">
        <v>29</v>
      </c>
      <c r="B31" s="4">
        <f t="shared" si="0"/>
        <v>29</v>
      </c>
      <c r="C31" s="4"/>
      <c r="D31" s="4"/>
      <c r="E31" s="4"/>
      <c r="F31" s="8">
        <f t="shared" si="1"/>
        <v>999</v>
      </c>
      <c r="G31" s="4"/>
      <c r="P31" s="19" t="s">
        <v>0</v>
      </c>
      <c r="Q31" s="19" t="s">
        <v>1</v>
      </c>
      <c r="R31" s="20" t="s">
        <v>3</v>
      </c>
      <c r="S31" s="20" t="s">
        <v>10</v>
      </c>
      <c r="T31" s="20" t="s">
        <v>11</v>
      </c>
      <c r="X31" s="19" t="s">
        <v>0</v>
      </c>
      <c r="Y31" s="19" t="s">
        <v>1</v>
      </c>
      <c r="Z31" s="20" t="s">
        <v>3</v>
      </c>
      <c r="AA31" s="20" t="s">
        <v>10</v>
      </c>
      <c r="AB31" s="20" t="s">
        <v>11</v>
      </c>
      <c r="AF31" s="19" t="s">
        <v>0</v>
      </c>
      <c r="AG31" s="19" t="s">
        <v>1</v>
      </c>
      <c r="AH31" s="20" t="s">
        <v>3</v>
      </c>
      <c r="AI31" s="20" t="s">
        <v>10</v>
      </c>
      <c r="AJ31" s="20" t="s">
        <v>11</v>
      </c>
      <c r="AN31" s="21"/>
      <c r="AO31" s="21"/>
      <c r="AP31" s="26"/>
      <c r="AQ31" s="26"/>
      <c r="AR31" s="26"/>
      <c r="AS31" s="12"/>
    </row>
    <row r="32" spans="1:45" x14ac:dyDescent="0.2">
      <c r="A32" s="4">
        <v>30</v>
      </c>
      <c r="B32" s="4">
        <f t="shared" si="0"/>
        <v>30</v>
      </c>
      <c r="C32" s="4"/>
      <c r="D32" s="4"/>
      <c r="E32" s="4"/>
      <c r="F32" s="8">
        <f t="shared" si="1"/>
        <v>999</v>
      </c>
      <c r="G32" s="4"/>
      <c r="N32">
        <v>13</v>
      </c>
      <c r="P32" s="9" t="str">
        <f>IF(H15="","",VLOOKUP(N32,$A$3:$J$132,8,0))</f>
        <v/>
      </c>
      <c r="Q32" s="9" t="str">
        <f>IF(I15="","",VLOOKUP(N32,$A$3:$J$132,9,0))</f>
        <v/>
      </c>
      <c r="R32" s="42" t="str">
        <f>IF(I15="","",VLOOKUP(N32,$A$3:$J$132,10,0))</f>
        <v/>
      </c>
      <c r="S32" s="17"/>
      <c r="T32" s="42" t="str">
        <f>IFERROR(IF(S32="","",RANK(S32,$S$32:$S$35)),0)</f>
        <v/>
      </c>
      <c r="W32">
        <v>29</v>
      </c>
      <c r="X32" s="9" t="e">
        <f>IF(#REF!="","",(VLOOKUP(W32,$A$3:$J$132,8,0)))</f>
        <v>#REF!</v>
      </c>
      <c r="Y32" s="9" t="e">
        <f>IF(#REF!="","",VLOOKUP(W32,$A$3:$J$132,9,0))</f>
        <v>#REF!</v>
      </c>
      <c r="Z32" s="42" t="e">
        <f>IF(#REF!="","",VLOOKUP(W32,$A$3:$J$132,10,0))</f>
        <v>#REF!</v>
      </c>
      <c r="AA32" s="42"/>
      <c r="AB32" s="42" t="str">
        <f>IFERROR(IF(AA32="","",RANK(AA32,$AA$32:$AA$35)),0)</f>
        <v/>
      </c>
      <c r="AE32">
        <v>45</v>
      </c>
      <c r="AF32" s="9" t="str">
        <f>IF(G47="","",(VLOOKUP(AE32,$A$3:$J$132,8,0)))</f>
        <v/>
      </c>
      <c r="AG32" s="9" t="str">
        <f>IF(G47="","",VLOOKUP(AE32,$A$3:$J$132,9,0))</f>
        <v/>
      </c>
      <c r="AH32" s="42" t="str">
        <f>IF(G47="","",VLOOKUP(AE23,$A$3:$J$132,10,0))</f>
        <v/>
      </c>
      <c r="AI32" s="42"/>
      <c r="AJ32" s="42" t="str">
        <f>IFERROR(IF(AI32="","",RANK(AI32,$AI$32:$AI$35)),0)</f>
        <v/>
      </c>
      <c r="AN32" s="12"/>
      <c r="AO32" s="12"/>
      <c r="AP32" s="43"/>
      <c r="AQ32" s="43"/>
      <c r="AR32" s="43"/>
      <c r="AS32" s="12"/>
    </row>
    <row r="33" spans="1:53" x14ac:dyDescent="0.2">
      <c r="A33" s="4">
        <v>31</v>
      </c>
      <c r="B33" s="4">
        <f t="shared" si="0"/>
        <v>31</v>
      </c>
      <c r="C33" s="4"/>
      <c r="D33" s="4"/>
      <c r="E33" s="4"/>
      <c r="F33" s="8">
        <f t="shared" si="1"/>
        <v>999</v>
      </c>
      <c r="G33" s="4"/>
      <c r="N33">
        <v>14</v>
      </c>
      <c r="P33" s="9" t="str">
        <f>IF(H16="","",VLOOKUP(N33,$A$3:$J$132,8,0))</f>
        <v/>
      </c>
      <c r="Q33" s="9" t="str">
        <f>IF(I16="","",VLOOKUP(N33,$A$3:$J$132,9,0))</f>
        <v/>
      </c>
      <c r="R33" s="42" t="str">
        <f>IF(I16="","",VLOOKUP(N33,$A$3:$J$132,10,0))</f>
        <v/>
      </c>
      <c r="S33" s="17"/>
      <c r="T33" s="42" t="str">
        <f>IFERROR(IF(S33="","",RANK(S33,$S$32:$S$35)),0)</f>
        <v/>
      </c>
      <c r="W33">
        <v>30</v>
      </c>
      <c r="X33" s="9" t="e">
        <f>IF(#REF!="","",(VLOOKUP(W33,$A$3:$J$132,8,0)))</f>
        <v>#REF!</v>
      </c>
      <c r="Y33" s="9" t="e">
        <f>IF(#REF!="","",VLOOKUP(W33,$A$3:$J$132,9,0))</f>
        <v>#REF!</v>
      </c>
      <c r="Z33" s="42" t="e">
        <f>IF(#REF!="","",VLOOKUP(W33,$A$3:$J$132,10,0))</f>
        <v>#REF!</v>
      </c>
      <c r="AA33" s="42"/>
      <c r="AB33" s="42" t="str">
        <f>IFERROR(IF(AA33="","",RANK(AA33,$AA$32:$AA$35)),0)</f>
        <v/>
      </c>
      <c r="AE33">
        <v>46</v>
      </c>
      <c r="AF33" s="9" t="str">
        <f>IF(G48="","",(VLOOKUP(AE33,$A$3:$J$132,8,0)))</f>
        <v/>
      </c>
      <c r="AG33" s="9" t="str">
        <f>IF(G48="","",VLOOKUP(AE33,$A$3:$J$132,9,0))</f>
        <v/>
      </c>
      <c r="AH33" s="42" t="str">
        <f>IF(G48="","",VLOOKUP(AE24,$A$3:$J$132,10,0))</f>
        <v/>
      </c>
      <c r="AI33" s="42"/>
      <c r="AJ33" s="42" t="str">
        <f>IFERROR(IF(AI33="","",RANK(AI33,$AI$32:$AI$35)),0)</f>
        <v/>
      </c>
      <c r="AN33" s="12"/>
      <c r="AO33" s="12"/>
      <c r="AP33" s="43"/>
      <c r="AQ33" s="43"/>
      <c r="AR33" s="43"/>
      <c r="AS33" s="12"/>
    </row>
    <row r="34" spans="1:53" x14ac:dyDescent="0.2">
      <c r="A34" s="4">
        <v>32</v>
      </c>
      <c r="B34" s="4">
        <f t="shared" si="0"/>
        <v>32</v>
      </c>
      <c r="C34" s="4"/>
      <c r="D34" s="4"/>
      <c r="E34" s="4"/>
      <c r="F34" s="8">
        <f t="shared" si="1"/>
        <v>999</v>
      </c>
      <c r="G34" s="4"/>
      <c r="N34">
        <v>15</v>
      </c>
      <c r="P34" s="9" t="str">
        <f>IF(H17="","",VLOOKUP(N34,$A$3:$J$132,8,0))</f>
        <v/>
      </c>
      <c r="Q34" s="9" t="str">
        <f>IF(I17="","",VLOOKUP(N34,$A$3:$J$132,9,0))</f>
        <v/>
      </c>
      <c r="R34" s="42" t="str">
        <f>IF(I17="","",VLOOKUP(N34,$A$3:$J$132,10,0))</f>
        <v/>
      </c>
      <c r="S34" s="17"/>
      <c r="T34" s="42" t="str">
        <f>IFERROR(IF(S34="","",RANK(S34,$S$32:$S$35)),0)</f>
        <v/>
      </c>
      <c r="W34">
        <v>31</v>
      </c>
      <c r="X34" s="9" t="e">
        <f>IF(#REF!="","",(VLOOKUP(W34,$A$3:$J$132,8,0)))</f>
        <v>#REF!</v>
      </c>
      <c r="Y34" s="9" t="e">
        <f>IF(#REF!="","",VLOOKUP(W34,$A$3:$J$132,9,0))</f>
        <v>#REF!</v>
      </c>
      <c r="Z34" s="42" t="e">
        <f>IF(#REF!="","",VLOOKUP(W34,$A$3:$J$132,10,0))</f>
        <v>#REF!</v>
      </c>
      <c r="AA34" s="42"/>
      <c r="AB34" s="42" t="str">
        <f>IFERROR(IF(AA34="","",RANK(AA34,$AA$32:$AA$35)),0)</f>
        <v/>
      </c>
      <c r="AE34">
        <v>47</v>
      </c>
      <c r="AF34" s="9" t="str">
        <f>IF(G49="","",(VLOOKUP(AE34,$A$3:$J$132,8,0)))</f>
        <v/>
      </c>
      <c r="AG34" s="9" t="str">
        <f>IF(G49="","",VLOOKUP(AE34,$A$3:$J$132,9,0))</f>
        <v/>
      </c>
      <c r="AH34" s="42" t="str">
        <f>IF(G49="","",VLOOKUP(AE25,$A$3:$J$132,10,0))</f>
        <v/>
      </c>
      <c r="AI34" s="42"/>
      <c r="AJ34" s="42" t="str">
        <f>IFERROR(IF(AI34="","",RANK(AI34,$AI$32:$AI$35)),0)</f>
        <v/>
      </c>
      <c r="AN34" s="12"/>
      <c r="AO34" s="12"/>
      <c r="AP34" s="43"/>
      <c r="AQ34" s="43"/>
      <c r="AR34" s="43"/>
      <c r="AS34" s="12"/>
    </row>
    <row r="35" spans="1:53" x14ac:dyDescent="0.2">
      <c r="A35" s="4">
        <v>33</v>
      </c>
      <c r="B35" s="4">
        <f t="shared" si="0"/>
        <v>33</v>
      </c>
      <c r="C35" s="4"/>
      <c r="D35" s="4"/>
      <c r="E35" s="4"/>
      <c r="F35" s="8">
        <f t="shared" si="1"/>
        <v>999</v>
      </c>
      <c r="G35" s="4"/>
      <c r="N35">
        <v>16</v>
      </c>
      <c r="P35" s="9" t="str">
        <f>IF(H18="","",VLOOKUP(N35,$A$3:$J$132,8,0))</f>
        <v/>
      </c>
      <c r="Q35" s="9" t="str">
        <f>IF(I18="","",VLOOKUP(N35,$A$3:$J$132,9,0))</f>
        <v/>
      </c>
      <c r="R35" s="42" t="str">
        <f>IF(I18="","",VLOOKUP(N35,$A$3:$J$132,10,0))</f>
        <v/>
      </c>
      <c r="S35" s="17"/>
      <c r="T35" s="42" t="str">
        <f>IFERROR(IF(S35="","",RANK(S35,$S$32:$S$35)),0)</f>
        <v/>
      </c>
      <c r="W35">
        <v>32</v>
      </c>
      <c r="X35" s="9" t="e">
        <f>IF(#REF!="","",(VLOOKUP(W35,$A$3:$J$132,8,0)))</f>
        <v>#REF!</v>
      </c>
      <c r="Y35" s="9" t="e">
        <f>IF(#REF!="","",VLOOKUP(W35,$A$3:$J$132,9,0))</f>
        <v>#REF!</v>
      </c>
      <c r="Z35" s="42" t="e">
        <f>IF(#REF!="","",VLOOKUP(W35,$A$3:$J$132,10,0))</f>
        <v>#REF!</v>
      </c>
      <c r="AA35" s="42"/>
      <c r="AB35" s="42" t="str">
        <f>IFERROR(IF(AA35="","",RANK(AA35,$AA$32:$AA$35)),0)</f>
        <v/>
      </c>
      <c r="AE35">
        <v>48</v>
      </c>
      <c r="AF35" s="9" t="str">
        <f>IF(G50="","",(VLOOKUP(AE35,$A$3:$J$132,8,0)))</f>
        <v/>
      </c>
      <c r="AG35" s="9" t="str">
        <f>IF(G50="","",VLOOKUP(AE35,$A$3:$J$132,9,0))</f>
        <v/>
      </c>
      <c r="AH35" s="42" t="str">
        <f>IF(G50="","",VLOOKUP(AE26,$A$3:$J$132,10,0))</f>
        <v/>
      </c>
      <c r="AI35" s="42"/>
      <c r="AJ35" s="42" t="str">
        <f>IFERROR(IF(AI35="","",RANK(AI35,$AI$32:$AI$35)),0)</f>
        <v/>
      </c>
      <c r="AN35" s="12"/>
      <c r="AO35" s="12"/>
      <c r="AP35" s="43"/>
      <c r="AQ35" s="43"/>
      <c r="AR35" s="43"/>
      <c r="AS35" s="12"/>
    </row>
    <row r="36" spans="1:53" x14ac:dyDescent="0.2">
      <c r="A36" s="4">
        <v>34</v>
      </c>
      <c r="B36" s="4">
        <f t="shared" si="0"/>
        <v>34</v>
      </c>
      <c r="C36" s="4"/>
      <c r="D36" s="4"/>
      <c r="E36" s="4"/>
      <c r="F36" s="8">
        <f t="shared" si="1"/>
        <v>999</v>
      </c>
      <c r="G36" s="4"/>
      <c r="AN36" s="12"/>
      <c r="AO36" s="12"/>
      <c r="AP36" s="43"/>
      <c r="AQ36" s="43"/>
      <c r="AR36" s="43"/>
      <c r="AS36" s="12"/>
    </row>
    <row r="37" spans="1:53" x14ac:dyDescent="0.2">
      <c r="A37" s="4">
        <v>35</v>
      </c>
      <c r="B37" s="4">
        <f t="shared" si="0"/>
        <v>35</v>
      </c>
      <c r="C37" s="4"/>
      <c r="D37" s="4"/>
      <c r="E37" s="4"/>
      <c r="F37" s="8">
        <f t="shared" si="1"/>
        <v>999</v>
      </c>
      <c r="G37" s="4"/>
      <c r="AN37" s="12"/>
      <c r="AO37" s="12"/>
      <c r="AP37" s="43"/>
      <c r="AQ37" s="43"/>
      <c r="AR37" s="43"/>
      <c r="AS37" s="12"/>
    </row>
    <row r="38" spans="1:53" x14ac:dyDescent="0.2">
      <c r="A38" s="4">
        <v>36</v>
      </c>
      <c r="B38" s="4">
        <f t="shared" si="0"/>
        <v>36</v>
      </c>
      <c r="C38" s="4"/>
      <c r="D38" s="4"/>
      <c r="E38" s="4"/>
      <c r="F38" s="8">
        <f t="shared" si="1"/>
        <v>999</v>
      </c>
      <c r="G38" s="4"/>
      <c r="AN38" s="12"/>
      <c r="AO38" s="12"/>
      <c r="AP38" s="43"/>
      <c r="AQ38" s="43"/>
      <c r="AR38" s="43"/>
      <c r="AS38" s="12"/>
    </row>
    <row r="39" spans="1:53" x14ac:dyDescent="0.2">
      <c r="A39" s="4">
        <v>37</v>
      </c>
      <c r="B39" s="4">
        <f t="shared" si="0"/>
        <v>37</v>
      </c>
      <c r="C39" s="4"/>
      <c r="D39" s="4"/>
      <c r="E39" s="4"/>
      <c r="F39" s="8">
        <f t="shared" si="1"/>
        <v>999</v>
      </c>
      <c r="G39" s="4"/>
    </row>
    <row r="40" spans="1:53" ht="12.75" customHeight="1" x14ac:dyDescent="0.2">
      <c r="A40" s="4">
        <v>38</v>
      </c>
      <c r="B40" s="4">
        <f t="shared" si="0"/>
        <v>38</v>
      </c>
      <c r="C40" s="4"/>
      <c r="D40" s="4"/>
      <c r="E40" s="4"/>
      <c r="F40" s="8">
        <f t="shared" si="1"/>
        <v>999</v>
      </c>
      <c r="G40" s="4"/>
      <c r="P40" s="189" t="str">
        <f>IF(AND(P5&gt;"",OR(S5="",S6="",S7="",S8="")),AH1,IF(AND(P14&gt;"",OR(S14="",S15="",S16="",S17="")),AH1,IF(AND(P23&gt;"",OR(S23="",S24="",S25="",S26="")),AH1,IF(AND(P32&gt;"",OR(S32="",S33="",S34="",S35="")),AH1,IF(AND(L7&lt;&gt;"",H7=""),AG1,IF(AND(L8&lt;&gt;"",H8=""),AG1,IF(AND(L9&lt;&gt;"",H9=""),AG1,IF(AND(L10&lt;&gt;"",H10=""),AG1,IF(AND(L11&lt;&gt;"",H11=""),AG1,IF(AND(L12&lt;&gt;"",H12=""),AG1,IF(AND(L13&lt;&gt;"",H13=""),AG1,IF(AND(L14&lt;&gt;"",H14=""),AG1,IF(AND(PL15&lt;&gt;"",H15=""),AG1,IF(AND(L16&lt;&gt;"",H16=""),AG1,IF(AND(L17&lt;&gt;"",H17=""),AG1,IF(AND(L18&lt;&gt;"",H18=""),AG1,"Eingabe o.k."))))))))))))))))</f>
        <v>Eingabe o.k.</v>
      </c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</row>
    <row r="41" spans="1:53" ht="12.75" customHeight="1" x14ac:dyDescent="0.2">
      <c r="A41" s="4">
        <v>39</v>
      </c>
      <c r="B41" s="4">
        <f t="shared" si="0"/>
        <v>39</v>
      </c>
      <c r="C41" s="4"/>
      <c r="D41" s="4"/>
      <c r="E41" s="4"/>
      <c r="F41" s="8">
        <f t="shared" si="1"/>
        <v>999</v>
      </c>
      <c r="G41" s="4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</row>
    <row r="42" spans="1:53" ht="12.75" customHeight="1" x14ac:dyDescent="0.2">
      <c r="A42" s="4">
        <v>40</v>
      </c>
      <c r="B42" s="4">
        <f t="shared" si="0"/>
        <v>40</v>
      </c>
      <c r="C42" s="4"/>
      <c r="D42" s="4"/>
      <c r="E42" s="4"/>
      <c r="F42" s="8">
        <f t="shared" si="1"/>
        <v>999</v>
      </c>
      <c r="G42" s="4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</row>
    <row r="43" spans="1:53" x14ac:dyDescent="0.2">
      <c r="A43" s="4">
        <v>41</v>
      </c>
      <c r="B43" s="4">
        <f t="shared" si="0"/>
        <v>41</v>
      </c>
      <c r="C43" s="4"/>
      <c r="D43" s="4"/>
      <c r="E43" s="4"/>
      <c r="F43" s="8">
        <f t="shared" si="1"/>
        <v>999</v>
      </c>
      <c r="G43" s="4"/>
    </row>
    <row r="44" spans="1:53" x14ac:dyDescent="0.2">
      <c r="A44" s="4">
        <v>42</v>
      </c>
      <c r="B44" s="4">
        <f t="shared" si="0"/>
        <v>42</v>
      </c>
      <c r="C44" s="4"/>
      <c r="D44" s="4"/>
      <c r="E44" s="4"/>
      <c r="F44" s="8">
        <f t="shared" si="1"/>
        <v>999</v>
      </c>
      <c r="G44" s="4"/>
    </row>
    <row r="45" spans="1:53" x14ac:dyDescent="0.2">
      <c r="A45" s="4">
        <v>43</v>
      </c>
      <c r="B45" s="4">
        <f t="shared" si="0"/>
        <v>43</v>
      </c>
      <c r="C45" s="4"/>
      <c r="D45" s="4"/>
      <c r="E45" s="4"/>
      <c r="F45" s="8">
        <f t="shared" si="1"/>
        <v>999</v>
      </c>
      <c r="G45" s="4"/>
    </row>
    <row r="46" spans="1:53" x14ac:dyDescent="0.2">
      <c r="A46" s="4">
        <v>44</v>
      </c>
      <c r="B46" s="4">
        <f t="shared" si="0"/>
        <v>44</v>
      </c>
      <c r="C46" s="4"/>
      <c r="D46" s="4"/>
      <c r="E46" s="4"/>
      <c r="F46" s="8">
        <f t="shared" si="1"/>
        <v>999</v>
      </c>
      <c r="G46" s="4"/>
    </row>
    <row r="47" spans="1:53" x14ac:dyDescent="0.2">
      <c r="A47" s="4">
        <v>45</v>
      </c>
      <c r="B47" s="4">
        <f t="shared" si="0"/>
        <v>45</v>
      </c>
      <c r="C47" s="4"/>
      <c r="D47" s="4"/>
      <c r="E47" s="4"/>
      <c r="F47" s="8">
        <f t="shared" si="1"/>
        <v>999</v>
      </c>
      <c r="G47" s="4"/>
    </row>
    <row r="48" spans="1:53" x14ac:dyDescent="0.2">
      <c r="A48" s="4">
        <v>46</v>
      </c>
      <c r="B48" s="4">
        <f t="shared" si="0"/>
        <v>46</v>
      </c>
      <c r="C48" s="4"/>
      <c r="D48" s="4"/>
      <c r="E48" s="4"/>
      <c r="F48" s="8">
        <f t="shared" si="1"/>
        <v>999</v>
      </c>
      <c r="G48" s="4"/>
    </row>
    <row r="49" spans="1:44" x14ac:dyDescent="0.2">
      <c r="A49" s="4">
        <v>47</v>
      </c>
      <c r="B49" s="4">
        <f t="shared" si="0"/>
        <v>47</v>
      </c>
      <c r="C49" s="4"/>
      <c r="D49" s="4"/>
      <c r="E49" s="4"/>
      <c r="F49" s="8">
        <f t="shared" si="1"/>
        <v>999</v>
      </c>
      <c r="G49" s="4"/>
      <c r="R49"/>
      <c r="S49"/>
      <c r="T49"/>
      <c r="AA49"/>
      <c r="AB49"/>
      <c r="AH49"/>
      <c r="AI49"/>
      <c r="AJ49"/>
      <c r="AP49"/>
      <c r="AQ49"/>
      <c r="AR49"/>
    </row>
    <row r="50" spans="1:44" x14ac:dyDescent="0.2">
      <c r="A50" s="4">
        <v>48</v>
      </c>
      <c r="B50" s="4">
        <f t="shared" si="0"/>
        <v>48</v>
      </c>
      <c r="C50" s="4"/>
      <c r="D50" s="4"/>
      <c r="E50" s="4"/>
      <c r="F50" s="8">
        <f t="shared" si="1"/>
        <v>999</v>
      </c>
      <c r="G50" s="4"/>
      <c r="R50"/>
      <c r="S50"/>
      <c r="T50"/>
      <c r="AA50"/>
      <c r="AB50"/>
      <c r="AH50"/>
      <c r="AI50"/>
      <c r="AJ50"/>
      <c r="AP50"/>
      <c r="AQ50"/>
      <c r="AR50"/>
    </row>
    <row r="51" spans="1:44" x14ac:dyDescent="0.2">
      <c r="A51" s="4">
        <v>49</v>
      </c>
      <c r="B51" s="4">
        <f t="shared" si="0"/>
        <v>49</v>
      </c>
      <c r="C51" s="4"/>
      <c r="D51" s="4"/>
      <c r="E51" s="4"/>
      <c r="F51" s="8">
        <f t="shared" si="1"/>
        <v>999</v>
      </c>
      <c r="G51" s="4"/>
      <c r="R51"/>
      <c r="S51"/>
      <c r="T51"/>
      <c r="AA51"/>
      <c r="AB51"/>
      <c r="AH51"/>
      <c r="AI51"/>
      <c r="AJ51"/>
      <c r="AP51"/>
      <c r="AQ51"/>
      <c r="AR51"/>
    </row>
    <row r="52" spans="1:44" x14ac:dyDescent="0.2">
      <c r="A52" s="4">
        <v>50</v>
      </c>
      <c r="B52" s="4">
        <f t="shared" si="0"/>
        <v>50</v>
      </c>
      <c r="C52" s="4"/>
      <c r="D52" s="4"/>
      <c r="E52" s="4"/>
      <c r="F52" s="8">
        <f t="shared" si="1"/>
        <v>999</v>
      </c>
      <c r="G52" s="4"/>
      <c r="R52"/>
      <c r="S52"/>
      <c r="T52"/>
      <c r="AA52"/>
      <c r="AB52"/>
      <c r="AH52"/>
      <c r="AI52"/>
      <c r="AJ52"/>
      <c r="AP52"/>
      <c r="AQ52"/>
      <c r="AR52"/>
    </row>
    <row r="53" spans="1:44" x14ac:dyDescent="0.2">
      <c r="A53" s="4">
        <v>51</v>
      </c>
      <c r="B53" s="4">
        <f t="shared" si="0"/>
        <v>51</v>
      </c>
      <c r="C53" s="4"/>
      <c r="D53" s="4"/>
      <c r="E53" s="4"/>
      <c r="F53" s="8">
        <f t="shared" si="1"/>
        <v>999</v>
      </c>
      <c r="G53" s="4"/>
      <c r="R53"/>
      <c r="S53"/>
      <c r="T53"/>
      <c r="AA53"/>
      <c r="AB53"/>
      <c r="AH53"/>
      <c r="AI53"/>
      <c r="AJ53"/>
      <c r="AP53"/>
      <c r="AQ53"/>
      <c r="AR53"/>
    </row>
    <row r="54" spans="1:44" x14ac:dyDescent="0.2">
      <c r="A54" s="4">
        <v>52</v>
      </c>
      <c r="B54" s="4">
        <f t="shared" si="0"/>
        <v>52</v>
      </c>
      <c r="C54" s="4"/>
      <c r="D54" s="4"/>
      <c r="E54" s="4"/>
      <c r="F54" s="8">
        <f t="shared" si="1"/>
        <v>999</v>
      </c>
      <c r="G54" s="4"/>
      <c r="R54"/>
      <c r="S54"/>
      <c r="T54"/>
      <c r="AA54"/>
      <c r="AB54"/>
      <c r="AH54"/>
      <c r="AI54"/>
      <c r="AJ54"/>
      <c r="AP54"/>
      <c r="AQ54"/>
      <c r="AR54"/>
    </row>
    <row r="55" spans="1:44" x14ac:dyDescent="0.2">
      <c r="A55" s="4">
        <v>53</v>
      </c>
      <c r="B55" s="4">
        <f t="shared" si="0"/>
        <v>53</v>
      </c>
      <c r="C55" s="4"/>
      <c r="D55" s="4"/>
      <c r="E55" s="4"/>
      <c r="F55" s="8">
        <f t="shared" si="1"/>
        <v>999</v>
      </c>
      <c r="G55" s="4"/>
      <c r="R55"/>
      <c r="S55"/>
      <c r="T55"/>
      <c r="AA55"/>
      <c r="AB55"/>
      <c r="AH55"/>
      <c r="AI55"/>
      <c r="AJ55"/>
      <c r="AP55"/>
      <c r="AQ55"/>
      <c r="AR55"/>
    </row>
    <row r="56" spans="1:44" x14ac:dyDescent="0.2">
      <c r="A56" s="4">
        <v>54</v>
      </c>
      <c r="B56" s="4">
        <f t="shared" si="0"/>
        <v>54</v>
      </c>
      <c r="C56" s="4"/>
      <c r="D56" s="4"/>
      <c r="E56" s="4"/>
      <c r="F56" s="8">
        <f t="shared" si="1"/>
        <v>999</v>
      </c>
      <c r="G56" s="4"/>
      <c r="R56"/>
      <c r="S56"/>
      <c r="T56"/>
      <c r="AA56"/>
      <c r="AB56"/>
      <c r="AH56"/>
      <c r="AI56"/>
      <c r="AJ56"/>
      <c r="AP56"/>
      <c r="AQ56"/>
      <c r="AR56"/>
    </row>
    <row r="57" spans="1:44" x14ac:dyDescent="0.2">
      <c r="A57" s="4">
        <v>55</v>
      </c>
      <c r="B57" s="4">
        <f t="shared" si="0"/>
        <v>55</v>
      </c>
      <c r="C57" s="4"/>
      <c r="D57" s="4"/>
      <c r="E57" s="4"/>
      <c r="F57" s="8">
        <f t="shared" si="1"/>
        <v>999</v>
      </c>
      <c r="G57" s="4"/>
      <c r="R57"/>
      <c r="S57"/>
      <c r="T57"/>
      <c r="AA57"/>
      <c r="AB57"/>
      <c r="AH57"/>
      <c r="AI57"/>
      <c r="AJ57"/>
      <c r="AP57"/>
      <c r="AQ57"/>
      <c r="AR57"/>
    </row>
    <row r="58" spans="1:44" x14ac:dyDescent="0.2">
      <c r="A58" s="4">
        <v>56</v>
      </c>
      <c r="B58" s="4">
        <f t="shared" si="0"/>
        <v>56</v>
      </c>
      <c r="C58" s="4"/>
      <c r="D58" s="4"/>
      <c r="E58" s="4"/>
      <c r="F58" s="8">
        <f t="shared" si="1"/>
        <v>999</v>
      </c>
      <c r="G58" s="4"/>
      <c r="R58"/>
      <c r="S58"/>
      <c r="T58"/>
      <c r="AA58"/>
      <c r="AB58"/>
      <c r="AH58"/>
      <c r="AI58"/>
      <c r="AJ58"/>
      <c r="AP58"/>
      <c r="AQ58"/>
      <c r="AR58"/>
    </row>
    <row r="59" spans="1:44" x14ac:dyDescent="0.2">
      <c r="A59" s="4">
        <v>57</v>
      </c>
      <c r="B59" s="4">
        <f t="shared" si="0"/>
        <v>57</v>
      </c>
      <c r="C59" s="4"/>
      <c r="D59" s="4"/>
      <c r="E59" s="4"/>
      <c r="F59" s="8">
        <f t="shared" si="1"/>
        <v>999</v>
      </c>
      <c r="G59" s="4"/>
      <c r="R59"/>
      <c r="S59"/>
      <c r="T59"/>
      <c r="AA59"/>
      <c r="AB59"/>
      <c r="AH59"/>
      <c r="AI59"/>
      <c r="AJ59"/>
      <c r="AP59"/>
      <c r="AQ59"/>
      <c r="AR59"/>
    </row>
    <row r="60" spans="1:44" x14ac:dyDescent="0.2">
      <c r="A60" s="4">
        <v>58</v>
      </c>
      <c r="B60" s="4">
        <f t="shared" si="0"/>
        <v>58</v>
      </c>
      <c r="C60" s="4"/>
      <c r="D60" s="4"/>
      <c r="E60" s="4"/>
      <c r="F60" s="8">
        <f t="shared" si="1"/>
        <v>999</v>
      </c>
      <c r="G60" s="4"/>
      <c r="R60"/>
      <c r="S60"/>
      <c r="T60"/>
      <c r="AA60"/>
      <c r="AB60"/>
      <c r="AH60"/>
      <c r="AI60"/>
      <c r="AJ60"/>
      <c r="AP60"/>
      <c r="AQ60"/>
      <c r="AR60"/>
    </row>
    <row r="61" spans="1:44" x14ac:dyDescent="0.2">
      <c r="A61" s="4">
        <v>59</v>
      </c>
      <c r="B61" s="4">
        <f t="shared" si="0"/>
        <v>59</v>
      </c>
      <c r="C61" s="4"/>
      <c r="D61" s="4"/>
      <c r="E61" s="4"/>
      <c r="F61" s="8">
        <f t="shared" si="1"/>
        <v>999</v>
      </c>
      <c r="G61" s="4"/>
      <c r="R61"/>
      <c r="S61"/>
      <c r="T61"/>
      <c r="AA61"/>
      <c r="AB61"/>
      <c r="AH61"/>
      <c r="AI61"/>
      <c r="AJ61"/>
      <c r="AP61"/>
      <c r="AQ61"/>
      <c r="AR61"/>
    </row>
    <row r="62" spans="1:44" x14ac:dyDescent="0.2">
      <c r="A62" s="4">
        <v>60</v>
      </c>
      <c r="B62" s="4">
        <f t="shared" si="0"/>
        <v>60</v>
      </c>
      <c r="C62" s="4"/>
      <c r="D62" s="4"/>
      <c r="E62" s="4"/>
      <c r="F62" s="8">
        <f t="shared" si="1"/>
        <v>999</v>
      </c>
      <c r="G62" s="4"/>
      <c r="R62"/>
      <c r="S62"/>
      <c r="T62"/>
      <c r="AA62"/>
      <c r="AB62"/>
      <c r="AH62"/>
      <c r="AI62"/>
      <c r="AJ62"/>
      <c r="AP62"/>
      <c r="AQ62"/>
      <c r="AR62"/>
    </row>
    <row r="63" spans="1:44" x14ac:dyDescent="0.2">
      <c r="A63" s="4">
        <v>61</v>
      </c>
      <c r="B63" s="4">
        <f t="shared" si="0"/>
        <v>61</v>
      </c>
      <c r="C63" s="4"/>
      <c r="D63" s="4"/>
      <c r="E63" s="4"/>
      <c r="F63" s="8">
        <f t="shared" si="1"/>
        <v>999</v>
      </c>
      <c r="G63" s="4"/>
    </row>
    <row r="64" spans="1:44" x14ac:dyDescent="0.2">
      <c r="A64" s="4">
        <v>62</v>
      </c>
      <c r="B64" s="4">
        <f t="shared" si="0"/>
        <v>62</v>
      </c>
      <c r="C64" s="4"/>
      <c r="D64" s="4"/>
      <c r="E64" s="4"/>
      <c r="F64" s="8">
        <f t="shared" si="1"/>
        <v>999</v>
      </c>
      <c r="G64" s="4"/>
    </row>
    <row r="65" spans="1:44" x14ac:dyDescent="0.2">
      <c r="A65" s="4">
        <v>63</v>
      </c>
      <c r="B65" s="4">
        <f t="shared" si="0"/>
        <v>63</v>
      </c>
      <c r="C65" s="4"/>
      <c r="D65" s="4"/>
      <c r="E65" s="4"/>
      <c r="F65" s="8">
        <f t="shared" si="1"/>
        <v>999</v>
      </c>
      <c r="G65" s="4"/>
      <c r="R65"/>
      <c r="S65"/>
      <c r="T65"/>
      <c r="AA65"/>
      <c r="AB65"/>
      <c r="AH65"/>
      <c r="AI65"/>
      <c r="AJ65"/>
      <c r="AP65"/>
      <c r="AQ65"/>
      <c r="AR65"/>
    </row>
    <row r="66" spans="1:44" x14ac:dyDescent="0.2">
      <c r="A66" s="4">
        <v>64</v>
      </c>
      <c r="B66" s="4">
        <f t="shared" si="0"/>
        <v>64</v>
      </c>
      <c r="C66" s="4"/>
      <c r="D66" s="4"/>
      <c r="E66" s="4"/>
      <c r="F66" s="8">
        <f t="shared" si="1"/>
        <v>999</v>
      </c>
      <c r="G66" s="4"/>
      <c r="R66"/>
      <c r="S66"/>
      <c r="T66"/>
      <c r="AA66"/>
      <c r="AB66"/>
      <c r="AH66"/>
      <c r="AI66"/>
      <c r="AJ66"/>
      <c r="AP66"/>
      <c r="AQ66"/>
      <c r="AR66"/>
    </row>
    <row r="67" spans="1:44" x14ac:dyDescent="0.2">
      <c r="A67" s="4">
        <v>65</v>
      </c>
      <c r="B67" s="4">
        <f t="shared" ref="B67:B128" si="2">IF(A67&gt;0,A67,999)</f>
        <v>65</v>
      </c>
      <c r="C67" s="4"/>
      <c r="D67" s="4"/>
      <c r="E67" s="4"/>
      <c r="F67" s="8">
        <f t="shared" si="1"/>
        <v>999</v>
      </c>
      <c r="G67" s="4"/>
      <c r="R67"/>
      <c r="S67"/>
      <c r="T67"/>
      <c r="AA67"/>
      <c r="AB67"/>
      <c r="AH67"/>
      <c r="AI67"/>
      <c r="AJ67"/>
      <c r="AP67"/>
      <c r="AQ67"/>
      <c r="AR67"/>
    </row>
    <row r="68" spans="1:44" x14ac:dyDescent="0.2">
      <c r="A68" s="4">
        <v>66</v>
      </c>
      <c r="B68" s="4">
        <f t="shared" si="2"/>
        <v>66</v>
      </c>
      <c r="C68" s="4"/>
      <c r="D68" s="4"/>
      <c r="E68" s="4"/>
      <c r="F68" s="8">
        <f t="shared" ref="F68:F128" si="3">IF(G68&gt;0,G68,999)</f>
        <v>999</v>
      </c>
      <c r="G68" s="4"/>
      <c r="R68"/>
      <c r="S68"/>
      <c r="T68"/>
      <c r="AA68"/>
      <c r="AB68"/>
      <c r="AH68"/>
      <c r="AI68"/>
      <c r="AJ68"/>
      <c r="AP68"/>
      <c r="AQ68"/>
      <c r="AR68"/>
    </row>
    <row r="69" spans="1:44" x14ac:dyDescent="0.2">
      <c r="A69" s="4">
        <v>67</v>
      </c>
      <c r="B69" s="4">
        <f t="shared" si="2"/>
        <v>67</v>
      </c>
      <c r="C69" s="4"/>
      <c r="D69" s="4"/>
      <c r="E69" s="4"/>
      <c r="F69" s="8">
        <f t="shared" si="3"/>
        <v>999</v>
      </c>
      <c r="G69" s="4"/>
      <c r="R69"/>
      <c r="S69"/>
      <c r="T69"/>
      <c r="AA69"/>
      <c r="AB69"/>
      <c r="AH69"/>
      <c r="AI69"/>
      <c r="AJ69"/>
      <c r="AP69"/>
      <c r="AQ69"/>
      <c r="AR69"/>
    </row>
    <row r="70" spans="1:44" x14ac:dyDescent="0.2">
      <c r="A70" s="4">
        <v>68</v>
      </c>
      <c r="B70" s="4">
        <f t="shared" si="2"/>
        <v>68</v>
      </c>
      <c r="C70" s="4"/>
      <c r="D70" s="4"/>
      <c r="E70" s="4"/>
      <c r="F70" s="8">
        <f t="shared" si="3"/>
        <v>999</v>
      </c>
      <c r="G70" s="4"/>
      <c r="R70"/>
      <c r="S70"/>
      <c r="T70"/>
      <c r="AA70"/>
      <c r="AB70"/>
      <c r="AH70"/>
      <c r="AI70"/>
      <c r="AJ70"/>
      <c r="AP70"/>
      <c r="AQ70"/>
      <c r="AR70"/>
    </row>
    <row r="71" spans="1:44" x14ac:dyDescent="0.2">
      <c r="A71" s="4">
        <v>69</v>
      </c>
      <c r="B71" s="4">
        <f t="shared" si="2"/>
        <v>69</v>
      </c>
      <c r="C71" s="4"/>
      <c r="D71" s="4"/>
      <c r="E71" s="4"/>
      <c r="F71" s="8">
        <f t="shared" si="3"/>
        <v>999</v>
      </c>
      <c r="G71" s="4"/>
      <c r="R71"/>
      <c r="S71"/>
      <c r="T71"/>
      <c r="AA71"/>
      <c r="AB71"/>
      <c r="AH71"/>
      <c r="AI71"/>
      <c r="AJ71"/>
      <c r="AP71"/>
      <c r="AQ71"/>
      <c r="AR71"/>
    </row>
    <row r="72" spans="1:44" x14ac:dyDescent="0.2">
      <c r="A72" s="4">
        <v>70</v>
      </c>
      <c r="B72" s="4">
        <f t="shared" si="2"/>
        <v>70</v>
      </c>
      <c r="C72" s="4"/>
      <c r="D72" s="4"/>
      <c r="E72" s="4"/>
      <c r="F72" s="8">
        <f t="shared" si="3"/>
        <v>999</v>
      </c>
      <c r="G72" s="4"/>
      <c r="R72"/>
      <c r="S72"/>
      <c r="T72"/>
      <c r="AA72"/>
      <c r="AB72"/>
      <c r="AH72"/>
      <c r="AI72"/>
      <c r="AJ72"/>
      <c r="AP72"/>
      <c r="AQ72"/>
      <c r="AR72"/>
    </row>
    <row r="73" spans="1:44" x14ac:dyDescent="0.2">
      <c r="A73" s="4">
        <v>71</v>
      </c>
      <c r="B73" s="4">
        <f t="shared" si="2"/>
        <v>71</v>
      </c>
      <c r="C73" s="4"/>
      <c r="D73" s="4"/>
      <c r="E73" s="4"/>
      <c r="F73" s="8">
        <f t="shared" si="3"/>
        <v>999</v>
      </c>
      <c r="G73" s="4"/>
      <c r="R73"/>
      <c r="S73"/>
      <c r="T73"/>
      <c r="AA73"/>
      <c r="AB73"/>
      <c r="AH73"/>
      <c r="AI73"/>
      <c r="AJ73"/>
      <c r="AP73"/>
      <c r="AQ73"/>
      <c r="AR73"/>
    </row>
    <row r="74" spans="1:44" x14ac:dyDescent="0.2">
      <c r="A74" s="4">
        <v>72</v>
      </c>
      <c r="B74" s="4">
        <f t="shared" si="2"/>
        <v>72</v>
      </c>
      <c r="C74" s="4"/>
      <c r="D74" s="4"/>
      <c r="E74" s="4"/>
      <c r="F74" s="8">
        <f t="shared" si="3"/>
        <v>999</v>
      </c>
      <c r="G74" s="4"/>
      <c r="R74"/>
      <c r="S74"/>
      <c r="T74"/>
      <c r="AA74"/>
      <c r="AB74"/>
      <c r="AH74"/>
      <c r="AI74"/>
      <c r="AJ74"/>
      <c r="AP74"/>
      <c r="AQ74"/>
      <c r="AR74"/>
    </row>
    <row r="75" spans="1:44" x14ac:dyDescent="0.2">
      <c r="A75" s="4">
        <v>73</v>
      </c>
      <c r="B75" s="4">
        <f t="shared" si="2"/>
        <v>73</v>
      </c>
      <c r="C75" s="4"/>
      <c r="D75" s="4"/>
      <c r="E75" s="4"/>
      <c r="F75" s="8">
        <f t="shared" si="3"/>
        <v>999</v>
      </c>
      <c r="G75" s="4"/>
      <c r="R75"/>
      <c r="S75"/>
      <c r="T75"/>
      <c r="AA75"/>
      <c r="AB75"/>
      <c r="AH75"/>
      <c r="AI75"/>
      <c r="AJ75"/>
      <c r="AP75"/>
      <c r="AQ75"/>
      <c r="AR75"/>
    </row>
    <row r="76" spans="1:44" x14ac:dyDescent="0.2">
      <c r="A76" s="4">
        <v>74</v>
      </c>
      <c r="B76" s="4">
        <f t="shared" si="2"/>
        <v>74</v>
      </c>
      <c r="C76" s="4"/>
      <c r="D76" s="4"/>
      <c r="E76" s="4"/>
      <c r="F76" s="8">
        <f t="shared" si="3"/>
        <v>999</v>
      </c>
      <c r="G76" s="4"/>
      <c r="R76"/>
      <c r="S76"/>
      <c r="T76"/>
      <c r="AA76"/>
      <c r="AB76"/>
      <c r="AH76"/>
      <c r="AI76"/>
      <c r="AJ76"/>
      <c r="AP76"/>
      <c r="AQ76"/>
      <c r="AR76"/>
    </row>
    <row r="77" spans="1:44" x14ac:dyDescent="0.2">
      <c r="A77" s="4">
        <v>75</v>
      </c>
      <c r="B77" s="4">
        <f t="shared" si="2"/>
        <v>75</v>
      </c>
      <c r="C77" s="4"/>
      <c r="D77" s="4"/>
      <c r="E77" s="4"/>
      <c r="F77" s="8">
        <f t="shared" si="3"/>
        <v>999</v>
      </c>
      <c r="G77" s="4"/>
      <c r="R77"/>
      <c r="S77"/>
      <c r="T77"/>
      <c r="AA77"/>
      <c r="AB77"/>
      <c r="AH77"/>
      <c r="AI77"/>
      <c r="AJ77"/>
      <c r="AP77"/>
      <c r="AQ77"/>
      <c r="AR77"/>
    </row>
    <row r="78" spans="1:44" x14ac:dyDescent="0.2">
      <c r="A78" s="4">
        <v>76</v>
      </c>
      <c r="B78" s="4">
        <f t="shared" si="2"/>
        <v>76</v>
      </c>
      <c r="C78" s="4"/>
      <c r="D78" s="4"/>
      <c r="E78" s="4"/>
      <c r="F78" s="8">
        <f t="shared" si="3"/>
        <v>999</v>
      </c>
      <c r="G78" s="4"/>
      <c r="R78"/>
      <c r="S78"/>
      <c r="T78"/>
      <c r="AA78"/>
      <c r="AB78"/>
      <c r="AH78"/>
      <c r="AI78"/>
      <c r="AJ78"/>
      <c r="AP78"/>
      <c r="AQ78"/>
      <c r="AR78"/>
    </row>
    <row r="79" spans="1:44" x14ac:dyDescent="0.2">
      <c r="A79" s="4">
        <v>77</v>
      </c>
      <c r="B79" s="4">
        <f t="shared" si="2"/>
        <v>77</v>
      </c>
      <c r="C79" s="4"/>
      <c r="D79" s="4"/>
      <c r="E79" s="4"/>
      <c r="F79" s="8">
        <f t="shared" si="3"/>
        <v>999</v>
      </c>
      <c r="G79" s="4"/>
      <c r="R79"/>
      <c r="S79"/>
      <c r="T79"/>
      <c r="AA79"/>
      <c r="AB79"/>
      <c r="AH79"/>
      <c r="AI79"/>
      <c r="AJ79"/>
      <c r="AP79"/>
      <c r="AQ79"/>
      <c r="AR79"/>
    </row>
    <row r="80" spans="1:44" x14ac:dyDescent="0.2">
      <c r="A80" s="4">
        <v>78</v>
      </c>
      <c r="B80" s="4">
        <f t="shared" si="2"/>
        <v>78</v>
      </c>
      <c r="C80" s="4"/>
      <c r="D80" s="4"/>
      <c r="E80" s="4"/>
      <c r="F80" s="8">
        <f t="shared" si="3"/>
        <v>999</v>
      </c>
      <c r="G80" s="4"/>
      <c r="R80"/>
      <c r="S80"/>
      <c r="T80"/>
      <c r="AA80"/>
      <c r="AB80"/>
      <c r="AH80"/>
      <c r="AI80"/>
      <c r="AJ80"/>
      <c r="AP80"/>
      <c r="AQ80"/>
      <c r="AR80"/>
    </row>
    <row r="81" spans="1:44" x14ac:dyDescent="0.2">
      <c r="A81" s="4">
        <v>79</v>
      </c>
      <c r="B81" s="4">
        <f t="shared" si="2"/>
        <v>79</v>
      </c>
      <c r="C81" s="4"/>
      <c r="D81" s="4"/>
      <c r="E81" s="4"/>
      <c r="F81" s="8">
        <f t="shared" si="3"/>
        <v>999</v>
      </c>
      <c r="G81" s="4"/>
      <c r="R81"/>
      <c r="S81"/>
      <c r="T81"/>
      <c r="AA81"/>
      <c r="AB81"/>
      <c r="AH81"/>
      <c r="AI81"/>
      <c r="AJ81"/>
      <c r="AP81"/>
      <c r="AQ81"/>
      <c r="AR81"/>
    </row>
    <row r="82" spans="1:44" x14ac:dyDescent="0.2">
      <c r="A82" s="4">
        <v>80</v>
      </c>
      <c r="B82" s="4">
        <f t="shared" si="2"/>
        <v>80</v>
      </c>
      <c r="C82" s="4"/>
      <c r="D82" s="4"/>
      <c r="E82" s="4"/>
      <c r="F82" s="8">
        <f t="shared" si="3"/>
        <v>999</v>
      </c>
      <c r="G82" s="4"/>
      <c r="R82"/>
      <c r="S82"/>
      <c r="T82"/>
      <c r="AA82"/>
      <c r="AB82"/>
      <c r="AH82"/>
      <c r="AI82"/>
      <c r="AJ82"/>
      <c r="AP82"/>
      <c r="AQ82"/>
      <c r="AR82"/>
    </row>
    <row r="83" spans="1:44" x14ac:dyDescent="0.2">
      <c r="A83" s="4">
        <v>81</v>
      </c>
      <c r="B83" s="4">
        <f t="shared" si="2"/>
        <v>81</v>
      </c>
      <c r="C83" s="4"/>
      <c r="D83" s="4"/>
      <c r="E83" s="4"/>
      <c r="F83" s="8">
        <f t="shared" si="3"/>
        <v>999</v>
      </c>
      <c r="G83" s="4"/>
      <c r="R83"/>
      <c r="S83"/>
      <c r="T83"/>
      <c r="AA83"/>
      <c r="AB83"/>
      <c r="AH83"/>
      <c r="AI83"/>
      <c r="AJ83"/>
      <c r="AP83"/>
      <c r="AQ83"/>
      <c r="AR83"/>
    </row>
    <row r="84" spans="1:44" x14ac:dyDescent="0.2">
      <c r="A84" s="4">
        <v>82</v>
      </c>
      <c r="B84" s="4">
        <f t="shared" si="2"/>
        <v>82</v>
      </c>
      <c r="C84" s="4"/>
      <c r="D84" s="4"/>
      <c r="E84" s="4"/>
      <c r="F84" s="8">
        <f t="shared" si="3"/>
        <v>999</v>
      </c>
      <c r="G84" s="4"/>
      <c r="R84"/>
      <c r="S84"/>
      <c r="T84"/>
      <c r="AA84"/>
      <c r="AB84"/>
      <c r="AH84"/>
      <c r="AI84"/>
      <c r="AJ84"/>
      <c r="AP84"/>
      <c r="AQ84"/>
      <c r="AR84"/>
    </row>
    <row r="85" spans="1:44" x14ac:dyDescent="0.2">
      <c r="A85" s="4">
        <v>83</v>
      </c>
      <c r="B85" s="4">
        <f t="shared" si="2"/>
        <v>83</v>
      </c>
      <c r="C85" s="4"/>
      <c r="D85" s="4"/>
      <c r="E85" s="4"/>
      <c r="F85" s="8">
        <f t="shared" si="3"/>
        <v>999</v>
      </c>
      <c r="G85" s="4"/>
      <c r="R85"/>
      <c r="S85"/>
      <c r="T85"/>
      <c r="AA85"/>
      <c r="AB85"/>
      <c r="AH85"/>
      <c r="AI85"/>
      <c r="AJ85"/>
      <c r="AP85"/>
      <c r="AQ85"/>
      <c r="AR85"/>
    </row>
    <row r="86" spans="1:44" x14ac:dyDescent="0.2">
      <c r="A86" s="4">
        <v>84</v>
      </c>
      <c r="B86" s="4">
        <f t="shared" si="2"/>
        <v>84</v>
      </c>
      <c r="C86" s="4"/>
      <c r="D86" s="4"/>
      <c r="E86" s="4"/>
      <c r="F86" s="8">
        <f t="shared" si="3"/>
        <v>999</v>
      </c>
      <c r="G86" s="4"/>
      <c r="R86"/>
      <c r="S86"/>
      <c r="T86"/>
      <c r="AA86"/>
      <c r="AB86"/>
      <c r="AH86"/>
      <c r="AI86"/>
      <c r="AJ86"/>
      <c r="AP86"/>
      <c r="AQ86"/>
      <c r="AR86"/>
    </row>
    <row r="87" spans="1:44" x14ac:dyDescent="0.2">
      <c r="A87" s="4">
        <v>85</v>
      </c>
      <c r="B87" s="4">
        <f t="shared" si="2"/>
        <v>85</v>
      </c>
      <c r="C87" s="4"/>
      <c r="D87" s="4"/>
      <c r="E87" s="4"/>
      <c r="F87" s="8">
        <f t="shared" si="3"/>
        <v>999</v>
      </c>
      <c r="G87" s="4"/>
      <c r="R87"/>
      <c r="S87"/>
      <c r="T87"/>
      <c r="AA87"/>
      <c r="AB87"/>
      <c r="AH87"/>
      <c r="AI87"/>
      <c r="AJ87"/>
      <c r="AP87"/>
      <c r="AQ87"/>
      <c r="AR87"/>
    </row>
    <row r="88" spans="1:44" x14ac:dyDescent="0.2">
      <c r="A88" s="4">
        <v>86</v>
      </c>
      <c r="B88" s="4">
        <f t="shared" si="2"/>
        <v>86</v>
      </c>
      <c r="C88" s="4"/>
      <c r="D88" s="4"/>
      <c r="E88" s="4"/>
      <c r="F88" s="8">
        <f t="shared" si="3"/>
        <v>999</v>
      </c>
      <c r="G88" s="4"/>
      <c r="R88"/>
      <c r="S88"/>
      <c r="T88"/>
      <c r="AA88"/>
      <c r="AB88"/>
      <c r="AH88"/>
      <c r="AI88"/>
      <c r="AJ88"/>
      <c r="AP88"/>
      <c r="AQ88"/>
      <c r="AR88"/>
    </row>
    <row r="89" spans="1:44" x14ac:dyDescent="0.2">
      <c r="A89" s="4">
        <v>87</v>
      </c>
      <c r="B89" s="4">
        <f t="shared" si="2"/>
        <v>87</v>
      </c>
      <c r="C89" s="4"/>
      <c r="D89" s="4"/>
      <c r="E89" s="4"/>
      <c r="F89" s="8">
        <f t="shared" si="3"/>
        <v>999</v>
      </c>
      <c r="G89" s="4"/>
      <c r="R89"/>
      <c r="S89"/>
      <c r="T89"/>
      <c r="AA89"/>
      <c r="AB89"/>
      <c r="AH89"/>
      <c r="AI89"/>
      <c r="AJ89"/>
      <c r="AP89"/>
      <c r="AQ89"/>
      <c r="AR89"/>
    </row>
    <row r="90" spans="1:44" x14ac:dyDescent="0.2">
      <c r="A90" s="4">
        <v>88</v>
      </c>
      <c r="B90" s="4">
        <f t="shared" si="2"/>
        <v>88</v>
      </c>
      <c r="C90" s="4"/>
      <c r="D90" s="4"/>
      <c r="E90" s="4"/>
      <c r="F90" s="8">
        <f t="shared" si="3"/>
        <v>999</v>
      </c>
      <c r="G90" s="4"/>
      <c r="R90"/>
      <c r="S90"/>
      <c r="T90"/>
      <c r="AA90"/>
      <c r="AB90"/>
      <c r="AH90"/>
      <c r="AI90"/>
      <c r="AJ90"/>
      <c r="AP90"/>
      <c r="AQ90"/>
      <c r="AR90"/>
    </row>
    <row r="91" spans="1:44" x14ac:dyDescent="0.2">
      <c r="A91" s="4">
        <v>89</v>
      </c>
      <c r="B91" s="4">
        <f t="shared" si="2"/>
        <v>89</v>
      </c>
      <c r="C91" s="4"/>
      <c r="D91" s="4"/>
      <c r="E91" s="4"/>
      <c r="F91" s="8">
        <f t="shared" si="3"/>
        <v>999</v>
      </c>
      <c r="G91" s="4"/>
      <c r="R91"/>
      <c r="S91"/>
      <c r="T91"/>
      <c r="AA91"/>
      <c r="AB91"/>
      <c r="AH91"/>
      <c r="AI91"/>
      <c r="AJ91"/>
      <c r="AP91"/>
      <c r="AQ91"/>
      <c r="AR91"/>
    </row>
    <row r="92" spans="1:44" x14ac:dyDescent="0.2">
      <c r="A92" s="4">
        <v>90</v>
      </c>
      <c r="B92" s="4">
        <f t="shared" si="2"/>
        <v>90</v>
      </c>
      <c r="C92" s="4"/>
      <c r="D92" s="4"/>
      <c r="E92" s="4"/>
      <c r="F92" s="8">
        <f t="shared" si="3"/>
        <v>999</v>
      </c>
      <c r="G92" s="4"/>
      <c r="R92"/>
      <c r="S92"/>
      <c r="T92"/>
      <c r="AA92"/>
      <c r="AB92"/>
      <c r="AH92"/>
      <c r="AI92"/>
      <c r="AJ92"/>
      <c r="AP92"/>
      <c r="AQ92"/>
      <c r="AR92"/>
    </row>
    <row r="93" spans="1:44" x14ac:dyDescent="0.2">
      <c r="A93" s="4">
        <v>91</v>
      </c>
      <c r="B93" s="4">
        <f t="shared" si="2"/>
        <v>91</v>
      </c>
      <c r="C93" s="4"/>
      <c r="D93" s="4"/>
      <c r="E93" s="4"/>
      <c r="F93" s="8">
        <f t="shared" si="3"/>
        <v>999</v>
      </c>
      <c r="G93" s="4"/>
      <c r="R93"/>
      <c r="S93"/>
      <c r="T93"/>
      <c r="AA93"/>
      <c r="AB93"/>
      <c r="AH93"/>
      <c r="AI93"/>
      <c r="AJ93"/>
      <c r="AP93"/>
      <c r="AQ93"/>
      <c r="AR93"/>
    </row>
    <row r="94" spans="1:44" x14ac:dyDescent="0.2">
      <c r="A94" s="4">
        <v>92</v>
      </c>
      <c r="B94" s="4">
        <f t="shared" si="2"/>
        <v>92</v>
      </c>
      <c r="C94" s="4"/>
      <c r="D94" s="4"/>
      <c r="E94" s="4"/>
      <c r="F94" s="8">
        <f t="shared" si="3"/>
        <v>999</v>
      </c>
      <c r="G94" s="4"/>
      <c r="R94"/>
      <c r="S94"/>
      <c r="T94"/>
      <c r="AA94"/>
      <c r="AB94"/>
      <c r="AH94"/>
      <c r="AI94"/>
      <c r="AJ94"/>
      <c r="AP94"/>
      <c r="AQ94"/>
      <c r="AR94"/>
    </row>
    <row r="95" spans="1:44" x14ac:dyDescent="0.2">
      <c r="A95" s="4">
        <v>93</v>
      </c>
      <c r="B95" s="4">
        <f t="shared" si="2"/>
        <v>93</v>
      </c>
      <c r="C95" s="4"/>
      <c r="D95" s="4"/>
      <c r="E95" s="4"/>
      <c r="F95" s="8">
        <f t="shared" si="3"/>
        <v>999</v>
      </c>
      <c r="G95" s="4"/>
      <c r="R95"/>
      <c r="S95"/>
      <c r="T95"/>
      <c r="AA95"/>
      <c r="AB95"/>
      <c r="AH95"/>
      <c r="AI95"/>
      <c r="AJ95"/>
      <c r="AP95"/>
      <c r="AQ95"/>
      <c r="AR95"/>
    </row>
    <row r="96" spans="1:44" x14ac:dyDescent="0.2">
      <c r="A96" s="4">
        <v>94</v>
      </c>
      <c r="B96" s="4">
        <f t="shared" si="2"/>
        <v>94</v>
      </c>
      <c r="C96" s="4"/>
      <c r="D96" s="4"/>
      <c r="E96" s="4"/>
      <c r="F96" s="8">
        <f t="shared" si="3"/>
        <v>999</v>
      </c>
      <c r="G96" s="4"/>
      <c r="R96"/>
      <c r="S96"/>
      <c r="T96"/>
      <c r="AA96"/>
      <c r="AB96"/>
      <c r="AH96"/>
      <c r="AI96"/>
      <c r="AJ96"/>
      <c r="AP96"/>
      <c r="AQ96"/>
      <c r="AR96"/>
    </row>
    <row r="97" spans="1:44" x14ac:dyDescent="0.2">
      <c r="A97" s="4">
        <v>95</v>
      </c>
      <c r="B97" s="4">
        <f t="shared" si="2"/>
        <v>95</v>
      </c>
      <c r="C97" s="4"/>
      <c r="D97" s="4"/>
      <c r="E97" s="4"/>
      <c r="F97" s="8">
        <f t="shared" si="3"/>
        <v>999</v>
      </c>
      <c r="G97" s="4"/>
      <c r="R97"/>
      <c r="S97"/>
      <c r="T97"/>
      <c r="AA97"/>
      <c r="AB97"/>
      <c r="AH97"/>
      <c r="AI97"/>
      <c r="AJ97"/>
      <c r="AP97"/>
      <c r="AQ97"/>
      <c r="AR97"/>
    </row>
    <row r="98" spans="1:44" x14ac:dyDescent="0.2">
      <c r="A98" s="4">
        <v>96</v>
      </c>
      <c r="B98" s="4">
        <f t="shared" si="2"/>
        <v>96</v>
      </c>
      <c r="C98" s="4"/>
      <c r="D98" s="4"/>
      <c r="E98" s="4"/>
      <c r="F98" s="8">
        <f t="shared" si="3"/>
        <v>999</v>
      </c>
      <c r="G98" s="4"/>
      <c r="R98"/>
      <c r="S98"/>
      <c r="T98"/>
      <c r="AA98"/>
      <c r="AB98"/>
      <c r="AH98"/>
      <c r="AI98"/>
      <c r="AJ98"/>
      <c r="AP98"/>
      <c r="AQ98"/>
      <c r="AR98"/>
    </row>
    <row r="99" spans="1:44" x14ac:dyDescent="0.2">
      <c r="A99" s="4">
        <v>97</v>
      </c>
      <c r="B99" s="4">
        <f t="shared" si="2"/>
        <v>97</v>
      </c>
      <c r="C99" s="4"/>
      <c r="D99" s="4"/>
      <c r="E99" s="4"/>
      <c r="F99" s="8">
        <f t="shared" si="3"/>
        <v>999</v>
      </c>
      <c r="G99" s="4"/>
      <c r="R99"/>
      <c r="S99"/>
      <c r="T99"/>
      <c r="AA99"/>
      <c r="AB99"/>
      <c r="AH99"/>
      <c r="AI99"/>
      <c r="AJ99"/>
      <c r="AP99"/>
      <c r="AQ99"/>
      <c r="AR99"/>
    </row>
    <row r="100" spans="1:44" x14ac:dyDescent="0.2">
      <c r="A100" s="4">
        <v>98</v>
      </c>
      <c r="B100" s="4">
        <f t="shared" si="2"/>
        <v>98</v>
      </c>
      <c r="C100" s="4"/>
      <c r="D100" s="4"/>
      <c r="E100" s="4"/>
      <c r="F100" s="8">
        <f t="shared" si="3"/>
        <v>999</v>
      </c>
      <c r="G100" s="4"/>
      <c r="R100"/>
      <c r="S100"/>
      <c r="T100"/>
      <c r="AA100"/>
      <c r="AB100"/>
      <c r="AH100"/>
      <c r="AI100"/>
      <c r="AJ100"/>
      <c r="AP100"/>
      <c r="AQ100"/>
      <c r="AR100"/>
    </row>
    <row r="101" spans="1:44" x14ac:dyDescent="0.2">
      <c r="A101" s="4">
        <v>99</v>
      </c>
      <c r="B101" s="4">
        <f t="shared" si="2"/>
        <v>99</v>
      </c>
      <c r="C101" s="4"/>
      <c r="D101" s="4"/>
      <c r="E101" s="4"/>
      <c r="F101" s="8">
        <f t="shared" si="3"/>
        <v>999</v>
      </c>
      <c r="G101" s="4"/>
      <c r="R101"/>
      <c r="S101"/>
      <c r="T101"/>
      <c r="AA101"/>
      <c r="AB101"/>
      <c r="AH101"/>
      <c r="AI101"/>
      <c r="AJ101"/>
      <c r="AP101"/>
      <c r="AQ101"/>
      <c r="AR101"/>
    </row>
    <row r="102" spans="1:44" x14ac:dyDescent="0.2">
      <c r="A102" s="4">
        <v>100</v>
      </c>
      <c r="B102" s="4">
        <f t="shared" si="2"/>
        <v>100</v>
      </c>
      <c r="C102" s="4"/>
      <c r="D102" s="4"/>
      <c r="E102" s="4"/>
      <c r="F102" s="8">
        <f t="shared" si="3"/>
        <v>999</v>
      </c>
      <c r="G102" s="4"/>
      <c r="R102"/>
      <c r="S102"/>
      <c r="T102"/>
      <c r="AA102"/>
      <c r="AB102"/>
      <c r="AH102"/>
      <c r="AI102"/>
      <c r="AJ102"/>
      <c r="AP102"/>
      <c r="AQ102"/>
      <c r="AR102"/>
    </row>
    <row r="103" spans="1:44" x14ac:dyDescent="0.2">
      <c r="A103" s="4">
        <v>101</v>
      </c>
      <c r="B103" s="4">
        <f t="shared" si="2"/>
        <v>101</v>
      </c>
      <c r="C103" s="4"/>
      <c r="D103" s="4"/>
      <c r="E103" s="4"/>
      <c r="F103" s="8">
        <f t="shared" si="3"/>
        <v>999</v>
      </c>
      <c r="G103" s="4"/>
      <c r="R103"/>
      <c r="S103"/>
      <c r="T103"/>
      <c r="AA103"/>
      <c r="AB103"/>
      <c r="AH103"/>
      <c r="AI103"/>
      <c r="AJ103"/>
      <c r="AP103"/>
      <c r="AQ103"/>
      <c r="AR103"/>
    </row>
    <row r="104" spans="1:44" x14ac:dyDescent="0.2">
      <c r="A104" s="4">
        <v>102</v>
      </c>
      <c r="B104" s="4">
        <f t="shared" si="2"/>
        <v>102</v>
      </c>
      <c r="C104" s="4"/>
      <c r="D104" s="4"/>
      <c r="E104" s="4"/>
      <c r="F104" s="8">
        <f t="shared" si="3"/>
        <v>999</v>
      </c>
      <c r="G104" s="4"/>
      <c r="R104"/>
      <c r="S104"/>
      <c r="T104"/>
      <c r="AA104"/>
      <c r="AB104"/>
      <c r="AH104"/>
      <c r="AI104"/>
      <c r="AJ104"/>
      <c r="AP104"/>
      <c r="AQ104"/>
      <c r="AR104"/>
    </row>
    <row r="105" spans="1:44" x14ac:dyDescent="0.2">
      <c r="A105" s="4">
        <v>103</v>
      </c>
      <c r="B105" s="4">
        <f t="shared" si="2"/>
        <v>103</v>
      </c>
      <c r="C105" s="4"/>
      <c r="D105" s="4"/>
      <c r="E105" s="4"/>
      <c r="F105" s="8">
        <f t="shared" si="3"/>
        <v>999</v>
      </c>
      <c r="G105" s="4"/>
      <c r="R105"/>
      <c r="S105"/>
      <c r="T105"/>
      <c r="AA105"/>
      <c r="AB105"/>
      <c r="AH105"/>
      <c r="AI105"/>
      <c r="AJ105"/>
      <c r="AP105"/>
      <c r="AQ105"/>
      <c r="AR105"/>
    </row>
    <row r="106" spans="1:44" x14ac:dyDescent="0.2">
      <c r="A106" s="4">
        <v>104</v>
      </c>
      <c r="B106" s="4">
        <f t="shared" si="2"/>
        <v>104</v>
      </c>
      <c r="C106" s="4"/>
      <c r="D106" s="4"/>
      <c r="E106" s="4"/>
      <c r="F106" s="8">
        <f t="shared" si="3"/>
        <v>999</v>
      </c>
      <c r="G106" s="4"/>
      <c r="R106"/>
      <c r="S106"/>
      <c r="T106"/>
      <c r="AA106"/>
      <c r="AB106"/>
      <c r="AH106"/>
      <c r="AI106"/>
      <c r="AJ106"/>
      <c r="AP106"/>
      <c r="AQ106"/>
      <c r="AR106"/>
    </row>
    <row r="107" spans="1:44" x14ac:dyDescent="0.2">
      <c r="A107" s="4">
        <v>105</v>
      </c>
      <c r="B107" s="4">
        <f t="shared" si="2"/>
        <v>105</v>
      </c>
      <c r="C107" s="4"/>
      <c r="D107" s="4"/>
      <c r="E107" s="4"/>
      <c r="F107" s="8">
        <f t="shared" si="3"/>
        <v>999</v>
      </c>
      <c r="G107" s="4"/>
      <c r="R107"/>
      <c r="S107"/>
      <c r="T107"/>
      <c r="AA107"/>
      <c r="AB107"/>
      <c r="AH107"/>
      <c r="AI107"/>
      <c r="AJ107"/>
      <c r="AP107"/>
      <c r="AQ107"/>
      <c r="AR107"/>
    </row>
    <row r="108" spans="1:44" x14ac:dyDescent="0.2">
      <c r="A108" s="4">
        <v>106</v>
      </c>
      <c r="B108" s="4">
        <f t="shared" si="2"/>
        <v>106</v>
      </c>
      <c r="C108" s="4"/>
      <c r="D108" s="4"/>
      <c r="E108" s="4"/>
      <c r="F108" s="8">
        <f t="shared" si="3"/>
        <v>999</v>
      </c>
      <c r="G108" s="4"/>
      <c r="R108"/>
      <c r="S108"/>
      <c r="T108"/>
      <c r="AA108"/>
      <c r="AB108"/>
      <c r="AH108"/>
      <c r="AI108"/>
      <c r="AJ108"/>
      <c r="AP108"/>
      <c r="AQ108"/>
      <c r="AR108"/>
    </row>
    <row r="109" spans="1:44" x14ac:dyDescent="0.2">
      <c r="A109" s="4">
        <v>107</v>
      </c>
      <c r="B109" s="4">
        <f t="shared" si="2"/>
        <v>107</v>
      </c>
      <c r="C109" s="4"/>
      <c r="D109" s="4"/>
      <c r="E109" s="4"/>
      <c r="F109" s="8">
        <f t="shared" si="3"/>
        <v>999</v>
      </c>
      <c r="G109" s="4"/>
      <c r="R109"/>
      <c r="S109"/>
      <c r="T109"/>
      <c r="AA109"/>
      <c r="AB109"/>
      <c r="AH109"/>
      <c r="AI109"/>
      <c r="AJ109"/>
      <c r="AP109"/>
      <c r="AQ109"/>
      <c r="AR109"/>
    </row>
    <row r="110" spans="1:44" x14ac:dyDescent="0.2">
      <c r="A110" s="4">
        <v>108</v>
      </c>
      <c r="B110" s="4">
        <f t="shared" si="2"/>
        <v>108</v>
      </c>
      <c r="C110" s="4"/>
      <c r="D110" s="4"/>
      <c r="E110" s="4"/>
      <c r="F110" s="8">
        <f t="shared" si="3"/>
        <v>999</v>
      </c>
      <c r="G110" s="4"/>
      <c r="R110"/>
      <c r="S110"/>
      <c r="T110"/>
      <c r="AA110"/>
      <c r="AB110"/>
      <c r="AH110"/>
      <c r="AI110"/>
      <c r="AJ110"/>
      <c r="AP110"/>
      <c r="AQ110"/>
      <c r="AR110"/>
    </row>
    <row r="111" spans="1:44" x14ac:dyDescent="0.2">
      <c r="A111" s="4">
        <v>109</v>
      </c>
      <c r="B111" s="4">
        <f t="shared" si="2"/>
        <v>109</v>
      </c>
      <c r="C111" s="4"/>
      <c r="D111" s="4"/>
      <c r="E111" s="4"/>
      <c r="F111" s="8">
        <f t="shared" si="3"/>
        <v>999</v>
      </c>
      <c r="G111" s="4"/>
      <c r="R111"/>
      <c r="S111"/>
      <c r="T111"/>
      <c r="AA111"/>
      <c r="AB111"/>
      <c r="AH111"/>
      <c r="AI111"/>
      <c r="AJ111"/>
      <c r="AP111"/>
      <c r="AQ111"/>
      <c r="AR111"/>
    </row>
    <row r="112" spans="1:44" x14ac:dyDescent="0.2">
      <c r="A112" s="4">
        <v>110</v>
      </c>
      <c r="B112" s="4">
        <f t="shared" si="2"/>
        <v>110</v>
      </c>
      <c r="C112" s="4"/>
      <c r="D112" s="4"/>
      <c r="E112" s="4"/>
      <c r="F112" s="8">
        <f t="shared" si="3"/>
        <v>999</v>
      </c>
      <c r="G112" s="4"/>
      <c r="R112"/>
      <c r="S112"/>
      <c r="T112"/>
      <c r="AA112"/>
      <c r="AB112"/>
      <c r="AH112"/>
      <c r="AI112"/>
      <c r="AJ112"/>
      <c r="AP112"/>
      <c r="AQ112"/>
      <c r="AR112"/>
    </row>
    <row r="113" spans="1:44" x14ac:dyDescent="0.2">
      <c r="A113" s="4">
        <v>111</v>
      </c>
      <c r="B113" s="4">
        <f t="shared" si="2"/>
        <v>111</v>
      </c>
      <c r="C113" s="4"/>
      <c r="D113" s="4"/>
      <c r="E113" s="4"/>
      <c r="F113" s="8">
        <f t="shared" si="3"/>
        <v>999</v>
      </c>
      <c r="G113" s="4"/>
      <c r="R113"/>
      <c r="S113"/>
      <c r="T113"/>
      <c r="AA113"/>
      <c r="AB113"/>
      <c r="AH113"/>
      <c r="AI113"/>
      <c r="AJ113"/>
      <c r="AP113"/>
      <c r="AQ113"/>
      <c r="AR113"/>
    </row>
    <row r="114" spans="1:44" x14ac:dyDescent="0.2">
      <c r="A114" s="4">
        <v>112</v>
      </c>
      <c r="B114" s="4">
        <f t="shared" si="2"/>
        <v>112</v>
      </c>
      <c r="C114" s="4"/>
      <c r="D114" s="4"/>
      <c r="E114" s="4"/>
      <c r="F114" s="8">
        <f t="shared" si="3"/>
        <v>999</v>
      </c>
      <c r="G114" s="4"/>
      <c r="R114"/>
      <c r="S114"/>
      <c r="T114"/>
      <c r="AA114"/>
      <c r="AB114"/>
      <c r="AH114"/>
      <c r="AI114"/>
      <c r="AJ114"/>
      <c r="AP114"/>
      <c r="AQ114"/>
      <c r="AR114"/>
    </row>
    <row r="115" spans="1:44" x14ac:dyDescent="0.2">
      <c r="A115" s="4">
        <v>113</v>
      </c>
      <c r="B115" s="4">
        <f t="shared" si="2"/>
        <v>113</v>
      </c>
      <c r="C115" s="4"/>
      <c r="D115" s="4"/>
      <c r="E115" s="4"/>
      <c r="F115" s="8">
        <f t="shared" si="3"/>
        <v>999</v>
      </c>
      <c r="G115" s="4"/>
      <c r="R115"/>
      <c r="S115"/>
      <c r="T115"/>
      <c r="AA115"/>
      <c r="AB115"/>
      <c r="AH115"/>
      <c r="AI115"/>
      <c r="AJ115"/>
      <c r="AP115"/>
      <c r="AQ115"/>
      <c r="AR115"/>
    </row>
    <row r="116" spans="1:44" x14ac:dyDescent="0.2">
      <c r="A116" s="4">
        <v>114</v>
      </c>
      <c r="B116" s="4">
        <f t="shared" si="2"/>
        <v>114</v>
      </c>
      <c r="C116" s="4"/>
      <c r="D116" s="4"/>
      <c r="E116" s="4"/>
      <c r="F116" s="8">
        <f t="shared" si="3"/>
        <v>999</v>
      </c>
      <c r="G116" s="4"/>
      <c r="R116"/>
      <c r="S116"/>
      <c r="T116"/>
      <c r="AA116"/>
      <c r="AB116"/>
      <c r="AH116"/>
      <c r="AI116"/>
      <c r="AJ116"/>
      <c r="AP116"/>
      <c r="AQ116"/>
      <c r="AR116"/>
    </row>
    <row r="117" spans="1:44" x14ac:dyDescent="0.2">
      <c r="A117" s="4">
        <v>115</v>
      </c>
      <c r="B117" s="4">
        <f t="shared" si="2"/>
        <v>115</v>
      </c>
      <c r="C117" s="4"/>
      <c r="D117" s="4"/>
      <c r="E117" s="4"/>
      <c r="F117" s="8">
        <f t="shared" si="3"/>
        <v>999</v>
      </c>
      <c r="G117" s="4"/>
      <c r="R117"/>
      <c r="S117"/>
      <c r="T117"/>
      <c r="AA117"/>
      <c r="AB117"/>
      <c r="AH117"/>
      <c r="AI117"/>
      <c r="AJ117"/>
      <c r="AP117"/>
      <c r="AQ117"/>
      <c r="AR117"/>
    </row>
    <row r="118" spans="1:44" x14ac:dyDescent="0.2">
      <c r="A118" s="4">
        <v>116</v>
      </c>
      <c r="B118" s="4">
        <f t="shared" si="2"/>
        <v>116</v>
      </c>
      <c r="C118" s="4"/>
      <c r="D118" s="4"/>
      <c r="E118" s="4"/>
      <c r="F118" s="8">
        <f t="shared" si="3"/>
        <v>999</v>
      </c>
      <c r="G118" s="4"/>
      <c r="R118"/>
      <c r="S118"/>
      <c r="T118"/>
      <c r="AA118"/>
      <c r="AB118"/>
      <c r="AH118"/>
      <c r="AI118"/>
      <c r="AJ118"/>
      <c r="AP118"/>
      <c r="AQ118"/>
      <c r="AR118"/>
    </row>
    <row r="119" spans="1:44" x14ac:dyDescent="0.2">
      <c r="A119" s="4">
        <v>117</v>
      </c>
      <c r="B119" s="4">
        <f t="shared" si="2"/>
        <v>117</v>
      </c>
      <c r="C119" s="4"/>
      <c r="D119" s="4"/>
      <c r="E119" s="4"/>
      <c r="F119" s="8">
        <f t="shared" si="3"/>
        <v>999</v>
      </c>
      <c r="G119" s="4"/>
      <c r="R119"/>
      <c r="S119"/>
      <c r="T119"/>
      <c r="AA119"/>
      <c r="AB119"/>
      <c r="AH119"/>
      <c r="AI119"/>
      <c r="AJ119"/>
      <c r="AP119"/>
      <c r="AQ119"/>
      <c r="AR119"/>
    </row>
    <row r="120" spans="1:44" x14ac:dyDescent="0.2">
      <c r="A120" s="4">
        <v>118</v>
      </c>
      <c r="B120" s="4">
        <f t="shared" si="2"/>
        <v>118</v>
      </c>
      <c r="C120" s="4"/>
      <c r="D120" s="4"/>
      <c r="E120" s="4"/>
      <c r="F120" s="8">
        <f t="shared" si="3"/>
        <v>999</v>
      </c>
      <c r="G120" s="4"/>
      <c r="R120"/>
      <c r="S120"/>
      <c r="T120"/>
      <c r="AA120"/>
      <c r="AB120"/>
      <c r="AH120"/>
      <c r="AI120"/>
      <c r="AJ120"/>
      <c r="AP120"/>
      <c r="AQ120"/>
      <c r="AR120"/>
    </row>
    <row r="121" spans="1:44" x14ac:dyDescent="0.2">
      <c r="A121" s="4">
        <v>119</v>
      </c>
      <c r="B121" s="4">
        <f t="shared" si="2"/>
        <v>119</v>
      </c>
      <c r="C121" s="4"/>
      <c r="D121" s="4"/>
      <c r="E121" s="4"/>
      <c r="F121" s="8">
        <f t="shared" si="3"/>
        <v>999</v>
      </c>
      <c r="G121" s="4"/>
      <c r="R121"/>
      <c r="S121"/>
      <c r="T121"/>
      <c r="AA121"/>
      <c r="AB121"/>
      <c r="AH121"/>
      <c r="AI121"/>
      <c r="AJ121"/>
      <c r="AP121"/>
      <c r="AQ121"/>
      <c r="AR121"/>
    </row>
    <row r="122" spans="1:44" x14ac:dyDescent="0.2">
      <c r="A122" s="4">
        <v>120</v>
      </c>
      <c r="B122" s="4">
        <f t="shared" si="2"/>
        <v>120</v>
      </c>
      <c r="C122" s="4"/>
      <c r="D122" s="4"/>
      <c r="E122" s="4"/>
      <c r="F122" s="8">
        <f t="shared" si="3"/>
        <v>999</v>
      </c>
      <c r="G122" s="4"/>
      <c r="R122"/>
      <c r="S122"/>
      <c r="T122"/>
      <c r="AA122"/>
      <c r="AB122"/>
      <c r="AH122"/>
      <c r="AI122"/>
      <c r="AJ122"/>
      <c r="AP122"/>
      <c r="AQ122"/>
      <c r="AR122"/>
    </row>
    <row r="123" spans="1:44" x14ac:dyDescent="0.2">
      <c r="A123" s="4">
        <v>121</v>
      </c>
      <c r="B123" s="4">
        <f t="shared" si="2"/>
        <v>121</v>
      </c>
      <c r="C123" s="4"/>
      <c r="D123" s="4"/>
      <c r="E123" s="4"/>
      <c r="F123" s="8">
        <f t="shared" si="3"/>
        <v>999</v>
      </c>
      <c r="G123" s="4"/>
      <c r="R123"/>
      <c r="S123"/>
      <c r="T123"/>
      <c r="AA123"/>
      <c r="AB123"/>
      <c r="AH123"/>
      <c r="AI123"/>
      <c r="AJ123"/>
      <c r="AP123"/>
      <c r="AQ123"/>
      <c r="AR123"/>
    </row>
    <row r="124" spans="1:44" x14ac:dyDescent="0.2">
      <c r="A124" s="4">
        <v>122</v>
      </c>
      <c r="B124" s="4">
        <f t="shared" si="2"/>
        <v>122</v>
      </c>
      <c r="C124" s="4"/>
      <c r="D124" s="4"/>
      <c r="E124" s="4"/>
      <c r="F124" s="8">
        <f t="shared" si="3"/>
        <v>999</v>
      </c>
      <c r="G124" s="4"/>
      <c r="R124"/>
      <c r="S124"/>
      <c r="T124"/>
      <c r="AA124"/>
      <c r="AB124"/>
      <c r="AH124"/>
      <c r="AI124"/>
      <c r="AJ124"/>
      <c r="AP124"/>
      <c r="AQ124"/>
      <c r="AR124"/>
    </row>
    <row r="125" spans="1:44" x14ac:dyDescent="0.2">
      <c r="A125" s="4">
        <v>123</v>
      </c>
      <c r="B125" s="4">
        <f t="shared" si="2"/>
        <v>123</v>
      </c>
      <c r="C125" s="4"/>
      <c r="D125" s="4"/>
      <c r="E125" s="4"/>
      <c r="F125" s="8">
        <f t="shared" si="3"/>
        <v>999</v>
      </c>
      <c r="G125" s="4"/>
      <c r="R125"/>
      <c r="S125"/>
      <c r="T125"/>
      <c r="AA125"/>
      <c r="AB125"/>
      <c r="AH125"/>
      <c r="AI125"/>
      <c r="AJ125"/>
      <c r="AP125"/>
      <c r="AQ125"/>
      <c r="AR125"/>
    </row>
    <row r="126" spans="1:44" x14ac:dyDescent="0.2">
      <c r="A126" s="4">
        <v>124</v>
      </c>
      <c r="B126" s="4">
        <f t="shared" si="2"/>
        <v>124</v>
      </c>
      <c r="C126" s="4"/>
      <c r="D126" s="4"/>
      <c r="E126" s="4"/>
      <c r="F126" s="8">
        <f t="shared" si="3"/>
        <v>999</v>
      </c>
      <c r="G126" s="4"/>
      <c r="R126"/>
      <c r="S126"/>
      <c r="T126"/>
      <c r="AA126"/>
      <c r="AB126"/>
      <c r="AH126"/>
      <c r="AI126"/>
      <c r="AJ126"/>
      <c r="AP126"/>
      <c r="AQ126"/>
      <c r="AR126"/>
    </row>
    <row r="127" spans="1:44" x14ac:dyDescent="0.2">
      <c r="A127" s="4">
        <v>125</v>
      </c>
      <c r="B127" s="4">
        <f t="shared" si="2"/>
        <v>125</v>
      </c>
      <c r="C127" s="4"/>
      <c r="D127" s="4"/>
      <c r="E127" s="4"/>
      <c r="F127" s="8">
        <f t="shared" si="3"/>
        <v>999</v>
      </c>
      <c r="G127" s="4"/>
      <c r="R127"/>
      <c r="S127"/>
      <c r="T127"/>
      <c r="AA127"/>
      <c r="AB127"/>
      <c r="AH127"/>
      <c r="AI127"/>
      <c r="AJ127"/>
      <c r="AP127"/>
      <c r="AQ127"/>
      <c r="AR127"/>
    </row>
    <row r="128" spans="1:44" x14ac:dyDescent="0.2">
      <c r="A128" s="4">
        <v>126</v>
      </c>
      <c r="B128" s="4">
        <f t="shared" si="2"/>
        <v>126</v>
      </c>
      <c r="C128" s="4"/>
      <c r="D128" s="4"/>
      <c r="E128" s="4"/>
      <c r="F128" s="8">
        <f t="shared" si="3"/>
        <v>999</v>
      </c>
      <c r="G128" s="4"/>
      <c r="R128"/>
      <c r="S128"/>
      <c r="T128"/>
      <c r="AA128"/>
      <c r="AB128"/>
      <c r="AH128"/>
      <c r="AI128"/>
      <c r="AJ128"/>
      <c r="AP128"/>
      <c r="AQ128"/>
      <c r="AR128"/>
    </row>
  </sheetData>
  <sheetProtection sheet="1" objects="1" scenarios="1"/>
  <customSheetViews>
    <customSheetView guid="{B1DF6B9E-725A-4A8E-ABAB-4CF1AE6CB621}" scale="60" printArea="1" hiddenColumns="1" topLeftCell="H1">
      <selection activeCell="S5" sqref="S5"/>
      <colBreaks count="1" manualBreakCount="1">
        <brk id="14" max="38" man="1"/>
      </colBreaks>
      <pageMargins left="0.23622047244094502" right="0.23622047244094502" top="0.74803149606299202" bottom="0.74803149606299202" header="0.31496062992126" footer="0.31496062992126"/>
      <pageSetup paperSize="9" scale="120" orientation="portrait" horizontalDpi="4294967293" verticalDpi="1200" r:id="rId1"/>
      <headerFooter alignWithMargins="0"/>
    </customSheetView>
  </customSheetViews>
  <mergeCells count="29">
    <mergeCell ref="AF20:AI21"/>
    <mergeCell ref="AJ20:AJ21"/>
    <mergeCell ref="AR2:AR3"/>
    <mergeCell ref="X11:AA12"/>
    <mergeCell ref="AB11:AB12"/>
    <mergeCell ref="AF11:AI12"/>
    <mergeCell ref="AJ11:AJ12"/>
    <mergeCell ref="AN11:AQ12"/>
    <mergeCell ref="AR11:AR12"/>
    <mergeCell ref="X2:AA3"/>
    <mergeCell ref="AB2:AB3"/>
    <mergeCell ref="AF2:AI3"/>
    <mergeCell ref="AJ2:AJ3"/>
    <mergeCell ref="P40:BA42"/>
    <mergeCell ref="P2:T3"/>
    <mergeCell ref="P11:T12"/>
    <mergeCell ref="P20:T21"/>
    <mergeCell ref="P29:T30"/>
    <mergeCell ref="AN20:AQ21"/>
    <mergeCell ref="AN2:AQ3"/>
    <mergeCell ref="AR20:AR21"/>
    <mergeCell ref="X29:AA30"/>
    <mergeCell ref="AB29:AB30"/>
    <mergeCell ref="AF29:AI30"/>
    <mergeCell ref="AJ29:AJ30"/>
    <mergeCell ref="AN29:AQ30"/>
    <mergeCell ref="AR29:AR30"/>
    <mergeCell ref="X20:AA21"/>
    <mergeCell ref="AB20:AB21"/>
  </mergeCells>
  <conditionalFormatting sqref="T1:AE1 AG1">
    <cfRule type="containsText" dxfId="5" priority="2" operator="containsText" text="Eingabe o.k.">
      <formula>NOT(ISERROR(SEARCH("Eingabe o.k.",T1)))</formula>
    </cfRule>
    <cfRule type="cellIs" dxfId="4" priority="3" operator="equal">
      <formula>"""Eingabe o.k."""</formula>
    </cfRule>
  </conditionalFormatting>
  <conditionalFormatting sqref="P40:BA42">
    <cfRule type="containsText" dxfId="3" priority="1" operator="containsText" text="Eingabe o.k.">
      <formula>NOT(ISERROR(SEARCH("Eingabe o.k.",P40)))</formula>
    </cfRule>
  </conditionalFormatting>
  <dataValidations count="1">
    <dataValidation type="whole" allowBlank="1" showInputMessage="1" showErrorMessage="1" errorTitle="Ganze Zahl" error="Punkte dürfen nur als ganze Zahl eingetragen werden." sqref="AI1 AQ1 AA1 S1:S1048576">
      <formula1>-1000</formula1>
      <formula2>9999999999</formula2>
    </dataValidation>
  </dataValidations>
  <pageMargins left="0.23622047244094502" right="0.23622047244094502" top="0.74803149606299202" bottom="0.74803149606299202" header="0.31496062992126" footer="0.31496062992126"/>
  <pageSetup paperSize="9" scale="120" orientation="portrait" horizontalDpi="4294967293" verticalDpi="1200" r:id="rId2"/>
  <headerFooter alignWithMargins="0"/>
  <colBreaks count="1" manualBreakCount="1">
    <brk id="14" max="38" man="1"/>
  </col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C9"/>
  <sheetViews>
    <sheetView topLeftCell="A113" workbookViewId="0">
      <selection activeCell="C128" sqref="A2:C128"/>
    </sheetView>
  </sheetViews>
  <sheetFormatPr baseColWidth="10" defaultRowHeight="12.75" x14ac:dyDescent="0.2"/>
  <cols>
    <col min="3" max="3" width="11" style="140"/>
  </cols>
  <sheetData>
    <row r="1" spans="1:3" x14ac:dyDescent="0.2">
      <c r="A1" s="9" t="s">
        <v>0</v>
      </c>
      <c r="B1" s="9" t="s">
        <v>1</v>
      </c>
      <c r="C1" s="160" t="s">
        <v>3</v>
      </c>
    </row>
    <row r="2" spans="1:3" x14ac:dyDescent="0.2">
      <c r="A2" s="9" t="s">
        <v>161</v>
      </c>
      <c r="B2" s="9" t="s">
        <v>182</v>
      </c>
      <c r="C2" s="160">
        <v>166</v>
      </c>
    </row>
    <row r="3" spans="1:3" x14ac:dyDescent="0.2">
      <c r="A3" s="9" t="s">
        <v>137</v>
      </c>
      <c r="B3" s="9" t="s">
        <v>173</v>
      </c>
      <c r="C3" s="160">
        <v>146</v>
      </c>
    </row>
    <row r="4" spans="1:3" x14ac:dyDescent="0.2">
      <c r="A4" s="9" t="s">
        <v>120</v>
      </c>
      <c r="B4" s="9" t="s">
        <v>153</v>
      </c>
      <c r="C4" s="160">
        <v>116</v>
      </c>
    </row>
    <row r="5" spans="1:3" x14ac:dyDescent="0.2">
      <c r="A5" s="9" t="s">
        <v>118</v>
      </c>
      <c r="B5" s="9" t="s">
        <v>151</v>
      </c>
      <c r="C5" s="160">
        <v>114</v>
      </c>
    </row>
    <row r="6" spans="1:3" x14ac:dyDescent="0.2">
      <c r="A6" s="9" t="s">
        <v>124</v>
      </c>
      <c r="B6" s="9" t="s">
        <v>157</v>
      </c>
      <c r="C6" s="160">
        <v>123</v>
      </c>
    </row>
    <row r="7" spans="1:3" x14ac:dyDescent="0.2">
      <c r="A7" s="9" t="s">
        <v>130</v>
      </c>
      <c r="B7" s="9" t="s">
        <v>166</v>
      </c>
      <c r="C7" s="160">
        <v>134</v>
      </c>
    </row>
    <row r="8" spans="1:3" x14ac:dyDescent="0.2">
      <c r="A8" s="9" t="s">
        <v>119</v>
      </c>
      <c r="B8" s="9" t="s">
        <v>152</v>
      </c>
      <c r="C8" s="160">
        <v>115</v>
      </c>
    </row>
    <row r="9" spans="1:3" x14ac:dyDescent="0.2">
      <c r="A9" s="9" t="s">
        <v>144</v>
      </c>
      <c r="B9" s="9" t="s">
        <v>180</v>
      </c>
      <c r="C9" s="160">
        <v>159</v>
      </c>
    </row>
  </sheetData>
  <sheetProtection sheet="1" objects="1" scenarios="1"/>
  <customSheetViews>
    <customSheetView guid="{B1DF6B9E-725A-4A8E-ABAB-4CF1AE6CB621}" showPageBreaks="1" state="hidden" topLeftCell="A112">
      <selection activeCell="C128" sqref="A2:C128"/>
      <pageMargins left="0.7" right="0.7" top="0.78740157499999996" bottom="0.78740157499999996" header="0.3" footer="0.3"/>
      <pageSetup paperSize="9" orientation="portrait" horizontalDpi="1200" verticalDpi="1200" r:id="rId1"/>
    </customSheetView>
  </customSheetViews>
  <pageMargins left="0.7" right="0.7" top="0.78740157499999996" bottom="0.78740157499999996" header="0.3" footer="0.3"/>
  <pageSetup paperSize="9" orientation="portrait" horizontalDpi="1200" verticalDpi="12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N129"/>
  <sheetViews>
    <sheetView topLeftCell="B1" workbookViewId="0">
      <selection activeCell="D7" sqref="D7:G132"/>
    </sheetView>
  </sheetViews>
  <sheetFormatPr baseColWidth="10" defaultRowHeight="12.75" x14ac:dyDescent="0.2"/>
  <cols>
    <col min="1" max="1" width="11" hidden="1" customWidth="1"/>
    <col min="2" max="2" width="4.625" customWidth="1"/>
    <col min="3" max="3" width="4.5" customWidth="1"/>
    <col min="4" max="4" width="6.25" customWidth="1"/>
    <col min="5" max="5" width="15.125" customWidth="1"/>
    <col min="6" max="6" width="14.875" customWidth="1"/>
    <col min="7" max="7" width="14.875" style="5" customWidth="1"/>
    <col min="8" max="9" width="13.375" style="5" customWidth="1"/>
    <col min="10" max="10" width="14.375" style="5" customWidth="1"/>
    <col min="11" max="12" width="13.375" style="5" customWidth="1"/>
    <col min="13" max="13" width="12.375" style="5" customWidth="1"/>
  </cols>
  <sheetData>
    <row r="1" spans="1:14" x14ac:dyDescent="0.2">
      <c r="E1" s="12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">
      <c r="E2" s="12"/>
      <c r="F2" s="30"/>
      <c r="G2" s="30"/>
      <c r="H2" s="45"/>
      <c r="I2" s="45"/>
      <c r="J2" s="45"/>
      <c r="K2" s="45"/>
      <c r="L2" s="45"/>
      <c r="M2" s="45"/>
      <c r="N2" s="12"/>
    </row>
    <row r="6" spans="1:14" s="1" customFormat="1" ht="16.5" customHeight="1" x14ac:dyDescent="0.2">
      <c r="B6" s="2"/>
      <c r="C6" s="2"/>
      <c r="D6" s="7" t="s">
        <v>2</v>
      </c>
      <c r="E6" s="34" t="s">
        <v>0</v>
      </c>
      <c r="F6" s="34" t="s">
        <v>1</v>
      </c>
      <c r="G6" s="39" t="s">
        <v>3</v>
      </c>
      <c r="H6" s="6"/>
      <c r="I6" s="6"/>
      <c r="J6" s="6"/>
      <c r="K6" s="6"/>
      <c r="L6" s="6"/>
      <c r="M6" s="7"/>
    </row>
    <row r="7" spans="1:14" x14ac:dyDescent="0.2">
      <c r="A7" t="str">
        <f t="shared" ref="A7:A9" si="0">IF(E7="","x","")</f>
        <v/>
      </c>
      <c r="B7" s="3">
        <f t="shared" ref="B7:B14" ca="1" si="1">RAND()</f>
        <v>0.32734424642116056</v>
      </c>
      <c r="E7" t="s">
        <v>130</v>
      </c>
      <c r="F7" t="s">
        <v>166</v>
      </c>
      <c r="G7" s="140">
        <v>134</v>
      </c>
      <c r="H7"/>
      <c r="I7"/>
      <c r="J7"/>
      <c r="K7"/>
      <c r="L7"/>
      <c r="M7"/>
    </row>
    <row r="8" spans="1:14" x14ac:dyDescent="0.2">
      <c r="A8" t="str">
        <f t="shared" si="0"/>
        <v/>
      </c>
      <c r="B8" s="3">
        <f t="shared" ca="1" si="1"/>
        <v>0.46814074433760999</v>
      </c>
      <c r="C8" s="3" t="e">
        <f t="shared" ref="C8:C13" ca="1" si="2">RANK(B8,$B$7:$B$7)</f>
        <v>#N/A</v>
      </c>
      <c r="E8" t="s">
        <v>161</v>
      </c>
      <c r="F8" t="s">
        <v>182</v>
      </c>
      <c r="G8">
        <v>166</v>
      </c>
    </row>
    <row r="9" spans="1:14" x14ac:dyDescent="0.2">
      <c r="A9" t="str">
        <f t="shared" si="0"/>
        <v/>
      </c>
      <c r="B9" s="3">
        <f t="shared" ca="1" si="1"/>
        <v>0.93478090360594501</v>
      </c>
      <c r="C9" s="3" t="e">
        <f t="shared" ca="1" si="2"/>
        <v>#N/A</v>
      </c>
      <c r="E9" t="s">
        <v>120</v>
      </c>
      <c r="F9" t="s">
        <v>153</v>
      </c>
      <c r="G9">
        <v>116</v>
      </c>
    </row>
    <row r="10" spans="1:14" x14ac:dyDescent="0.2">
      <c r="A10" t="str">
        <f t="shared" ref="A10:A14" si="3">IF(E10="","x","")</f>
        <v/>
      </c>
      <c r="B10" s="3">
        <f t="shared" ca="1" si="1"/>
        <v>0.2720516719594076</v>
      </c>
      <c r="C10" s="3" t="e">
        <f t="shared" ca="1" si="2"/>
        <v>#N/A</v>
      </c>
      <c r="E10" t="s">
        <v>124</v>
      </c>
      <c r="F10" t="s">
        <v>157</v>
      </c>
      <c r="G10">
        <v>123</v>
      </c>
    </row>
    <row r="11" spans="1:14" x14ac:dyDescent="0.2">
      <c r="A11" t="str">
        <f t="shared" si="3"/>
        <v/>
      </c>
      <c r="B11" s="3">
        <f t="shared" ca="1" si="1"/>
        <v>0.50146550493756759</v>
      </c>
      <c r="C11" s="3" t="e">
        <f t="shared" ca="1" si="2"/>
        <v>#N/A</v>
      </c>
      <c r="E11" t="s">
        <v>118</v>
      </c>
      <c r="F11" t="s">
        <v>151</v>
      </c>
      <c r="G11">
        <v>114</v>
      </c>
    </row>
    <row r="12" spans="1:14" x14ac:dyDescent="0.2">
      <c r="A12" t="str">
        <f t="shared" si="3"/>
        <v/>
      </c>
      <c r="B12" s="3">
        <f t="shared" ca="1" si="1"/>
        <v>0.78643230826196264</v>
      </c>
      <c r="C12" s="3" t="e">
        <f t="shared" ca="1" si="2"/>
        <v>#N/A</v>
      </c>
      <c r="E12" t="s">
        <v>144</v>
      </c>
      <c r="F12" t="s">
        <v>180</v>
      </c>
      <c r="G12">
        <v>159</v>
      </c>
    </row>
    <row r="13" spans="1:14" x14ac:dyDescent="0.2">
      <c r="A13" t="str">
        <f t="shared" si="3"/>
        <v/>
      </c>
      <c r="B13" s="3">
        <f t="shared" ca="1" si="1"/>
        <v>0.8630881199166569</v>
      </c>
      <c r="C13" s="3" t="e">
        <f t="shared" ca="1" si="2"/>
        <v>#N/A</v>
      </c>
      <c r="E13" t="s">
        <v>137</v>
      </c>
      <c r="F13" t="s">
        <v>173</v>
      </c>
      <c r="G13">
        <v>146</v>
      </c>
    </row>
    <row r="14" spans="1:14" x14ac:dyDescent="0.2">
      <c r="A14" t="str">
        <f t="shared" si="3"/>
        <v/>
      </c>
      <c r="B14" s="3">
        <f t="shared" ca="1" si="1"/>
        <v>0.41143796781418496</v>
      </c>
      <c r="E14" t="s">
        <v>119</v>
      </c>
      <c r="F14" t="s">
        <v>152</v>
      </c>
      <c r="G14">
        <v>115</v>
      </c>
    </row>
    <row r="129" spans="1:1" x14ac:dyDescent="0.2">
      <c r="A129" t="str">
        <f>IF(F129&gt;"",B129,IF(G129&gt;"",B129,""))</f>
        <v/>
      </c>
    </row>
  </sheetData>
  <sheetProtection sheet="1" objects="1" scenarios="1"/>
  <sortState ref="A7:G132">
    <sortCondition ref="B7:B132"/>
  </sortState>
  <customSheetViews>
    <customSheetView guid="{B1DF6B9E-725A-4A8E-ABAB-4CF1AE6CB621}" showPageBreaks="1" hiddenColumns="1" state="hidden" topLeftCell="B1">
      <selection activeCell="D7" sqref="D7:G132"/>
      <pageMargins left="0.7" right="0.7" top="0.78740157499999996" bottom="0.78740157499999996" header="0.3" footer="0.3"/>
      <pageSetup paperSize="9" orientation="portrait" horizontalDpi="1200" verticalDpi="1200" r:id="rId1"/>
    </customSheetView>
  </customSheetViews>
  <pageMargins left="0.7" right="0.7" top="0.78740157499999996" bottom="0.78740157499999996" header="0.3" footer="0.3"/>
  <pageSetup paperSize="9" orientation="portrait" horizontalDpi="1200" verticalDpi="120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autoPageBreaks="0"/>
  </sheetPr>
  <dimension ref="A1:BU128"/>
  <sheetViews>
    <sheetView topLeftCell="H1" zoomScale="60" zoomScaleNormal="60" workbookViewId="0">
      <selection activeCell="S5" sqref="S5"/>
    </sheetView>
  </sheetViews>
  <sheetFormatPr baseColWidth="10" defaultRowHeight="12.75" x14ac:dyDescent="0.2"/>
  <cols>
    <col min="1" max="5" width="14.625" hidden="1" customWidth="1"/>
    <col min="6" max="7" width="6.125" hidden="1" customWidth="1"/>
    <col min="8" max="8" width="15" style="69" customWidth="1"/>
    <col min="9" max="9" width="13.625" style="69" customWidth="1"/>
    <col min="10" max="10" width="9.75" style="69" customWidth="1"/>
    <col min="11" max="11" width="13.75" style="72" customWidth="1"/>
    <col min="12" max="12" width="9.375" style="72" customWidth="1"/>
    <col min="13" max="13" width="7" style="71" customWidth="1"/>
    <col min="14" max="14" width="7" style="71" hidden="1" customWidth="1"/>
    <col min="15" max="15" width="6.25" style="71" customWidth="1"/>
    <col min="16" max="16" width="14.5" customWidth="1"/>
    <col min="17" max="17" width="14" customWidth="1"/>
    <col min="18" max="18" width="6.375" style="5" customWidth="1"/>
    <col min="19" max="19" width="8.875" style="5" customWidth="1"/>
    <col min="20" max="20" width="12.75" style="5" customWidth="1"/>
    <col min="21" max="22" width="7" customWidth="1"/>
    <col min="23" max="23" width="7" hidden="1" customWidth="1"/>
    <col min="24" max="24" width="14.5" hidden="1" customWidth="1"/>
    <col min="25" max="25" width="14" hidden="1" customWidth="1"/>
    <col min="26" max="26" width="6.375" style="5" hidden="1" customWidth="1"/>
    <col min="27" max="27" width="8.875" style="5" hidden="1" customWidth="1"/>
    <col min="28" max="28" width="12.75" style="5" hidden="1" customWidth="1"/>
    <col min="29" max="31" width="7" hidden="1" customWidth="1"/>
    <col min="32" max="32" width="14.5" hidden="1" customWidth="1"/>
    <col min="33" max="33" width="14" hidden="1" customWidth="1"/>
    <col min="34" max="34" width="6.375" style="5" hidden="1" customWidth="1"/>
    <col min="35" max="35" width="8.875" style="5" hidden="1" customWidth="1"/>
    <col min="36" max="36" width="12.75" style="5" hidden="1" customWidth="1"/>
    <col min="37" max="39" width="7" hidden="1" customWidth="1"/>
    <col min="40" max="40" width="14.5" hidden="1" customWidth="1"/>
    <col min="41" max="41" width="14" hidden="1" customWidth="1"/>
    <col min="42" max="42" width="6.375" style="5" hidden="1" customWidth="1"/>
    <col min="43" max="43" width="8.875" style="5" hidden="1" customWidth="1"/>
    <col min="44" max="44" width="12.75" style="5" hidden="1" customWidth="1"/>
    <col min="45" max="58" width="7" hidden="1" customWidth="1"/>
    <col min="59" max="254" width="7" customWidth="1"/>
  </cols>
  <sheetData>
    <row r="1" spans="1:73" ht="46.5" customHeight="1" x14ac:dyDescent="0.2">
      <c r="F1" s="71"/>
      <c r="O1" s="72"/>
      <c r="P1" s="72"/>
      <c r="Q1" s="71"/>
      <c r="R1" s="71"/>
      <c r="S1" s="71"/>
      <c r="T1" s="120"/>
      <c r="U1" s="122">
        <f>IF(P40="Eingabe o.k.",1,"")</f>
        <v>1</v>
      </c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8" t="e">
        <f>IF(#REF!="Eingabe o.k.",1,"")</f>
        <v>#REF!</v>
      </c>
      <c r="AG1" s="120" t="s">
        <v>106</v>
      </c>
      <c r="AH1" s="121" t="s">
        <v>105</v>
      </c>
      <c r="AI1" s="129"/>
      <c r="AJ1" s="8"/>
      <c r="AK1" s="8"/>
      <c r="AL1" s="8"/>
      <c r="AM1" s="129"/>
      <c r="AN1" s="129"/>
      <c r="AO1" s="129"/>
      <c r="AP1" s="8"/>
      <c r="AQ1" s="8"/>
      <c r="AR1" s="8"/>
      <c r="AS1" s="8"/>
      <c r="AT1" s="8"/>
      <c r="AU1" s="129"/>
      <c r="AV1" s="129"/>
      <c r="AW1" s="129"/>
      <c r="AX1" s="8"/>
      <c r="AY1" s="8"/>
      <c r="BC1" s="5"/>
      <c r="BD1" s="5"/>
      <c r="BE1" s="5"/>
      <c r="BK1" s="5"/>
      <c r="BL1" s="5"/>
      <c r="BM1" s="5"/>
      <c r="BS1" s="5"/>
      <c r="BT1" s="5"/>
      <c r="BU1" s="5"/>
    </row>
    <row r="2" spans="1:73" ht="15" customHeight="1" x14ac:dyDescent="0.2">
      <c r="A2" s="4"/>
      <c r="B2" s="4"/>
      <c r="C2" s="4"/>
      <c r="D2" s="4"/>
      <c r="E2" s="4"/>
      <c r="F2" s="4"/>
      <c r="G2" s="4"/>
      <c r="H2" s="73" t="s">
        <v>0</v>
      </c>
      <c r="I2" s="73" t="s">
        <v>1</v>
      </c>
      <c r="J2" s="75" t="s">
        <v>3</v>
      </c>
      <c r="K2" s="75" t="s">
        <v>11</v>
      </c>
      <c r="L2" s="75" t="s">
        <v>10</v>
      </c>
      <c r="P2" s="167" t="str">
        <f>IF(ISTEXT('Teilnehmer Erfassung'!W2),"Tisch 1 Rund 5",IF('Teilnehmer Erfassung'!W2=4,"Finale",IF('Teilnehmer Erfassung'!W2=8,"Halbfinale 1","Tisch 1 Runde 5")))</f>
        <v>Tisch 1 Rund 5</v>
      </c>
      <c r="Q2" s="168"/>
      <c r="R2" s="168"/>
      <c r="S2" s="168"/>
      <c r="T2" s="169"/>
      <c r="X2" s="184"/>
      <c r="Y2" s="185"/>
      <c r="Z2" s="186"/>
      <c r="AA2" s="186"/>
      <c r="AB2" s="187"/>
      <c r="AF2" s="184"/>
      <c r="AG2" s="185"/>
      <c r="AH2" s="186"/>
      <c r="AI2" s="186"/>
      <c r="AJ2" s="187"/>
      <c r="AN2" s="184"/>
      <c r="AO2" s="185"/>
      <c r="AP2" s="186"/>
      <c r="AQ2" s="186"/>
      <c r="AR2" s="187"/>
    </row>
    <row r="3" spans="1:73" ht="15" x14ac:dyDescent="0.2">
      <c r="A3" s="4">
        <v>1</v>
      </c>
      <c r="B3" s="4">
        <f t="shared" ref="B3:B66" si="0">IF(A3&gt;0,A3,999)</f>
        <v>1</v>
      </c>
      <c r="C3" s="4"/>
      <c r="D3" s="4"/>
      <c r="E3" s="4"/>
      <c r="F3" s="8">
        <f t="shared" ref="F3:F34" si="1">IF(G3&gt;0,G3,999)</f>
        <v>999</v>
      </c>
      <c r="G3" s="4"/>
      <c r="H3" s="77"/>
      <c r="I3" s="77"/>
      <c r="J3" s="66"/>
      <c r="K3" s="80" t="str">
        <f>IF(T5="","",T5)</f>
        <v/>
      </c>
      <c r="L3" s="80" t="str">
        <f>IF(S5="","",S5)</f>
        <v/>
      </c>
      <c r="P3" s="170"/>
      <c r="Q3" s="171"/>
      <c r="R3" s="171"/>
      <c r="S3" s="171"/>
      <c r="T3" s="172"/>
      <c r="X3" s="185"/>
      <c r="Y3" s="185"/>
      <c r="Z3" s="186"/>
      <c r="AA3" s="186"/>
      <c r="AB3" s="187"/>
      <c r="AF3" s="185"/>
      <c r="AG3" s="185"/>
      <c r="AH3" s="186"/>
      <c r="AI3" s="186"/>
      <c r="AJ3" s="187"/>
      <c r="AN3" s="185"/>
      <c r="AO3" s="185"/>
      <c r="AP3" s="186"/>
      <c r="AQ3" s="186"/>
      <c r="AR3" s="187"/>
    </row>
    <row r="4" spans="1:73" ht="15" x14ac:dyDescent="0.2">
      <c r="A4" s="4">
        <v>2</v>
      </c>
      <c r="B4" s="4">
        <f t="shared" si="0"/>
        <v>2</v>
      </c>
      <c r="C4" s="4"/>
      <c r="D4" s="4"/>
      <c r="E4" s="4"/>
      <c r="F4" s="8">
        <f t="shared" si="1"/>
        <v>999</v>
      </c>
      <c r="G4" s="4"/>
      <c r="H4" s="77"/>
      <c r="I4" s="77"/>
      <c r="J4" s="66"/>
      <c r="K4" s="80" t="str">
        <f>IF(T6="","",T6)</f>
        <v/>
      </c>
      <c r="L4" s="80" t="str">
        <f>IF(S6="","",S6)</f>
        <v/>
      </c>
      <c r="P4" s="19" t="s">
        <v>0</v>
      </c>
      <c r="Q4" s="19" t="s">
        <v>1</v>
      </c>
      <c r="R4" s="20" t="s">
        <v>3</v>
      </c>
      <c r="S4" s="20" t="s">
        <v>10</v>
      </c>
      <c r="T4" s="20" t="s">
        <v>11</v>
      </c>
      <c r="X4" s="19"/>
      <c r="Y4" s="19"/>
      <c r="Z4" s="20"/>
      <c r="AA4" s="20"/>
      <c r="AB4" s="20"/>
      <c r="AF4" s="19"/>
      <c r="AG4" s="19"/>
      <c r="AH4" s="20"/>
      <c r="AI4" s="20"/>
      <c r="AJ4" s="20"/>
      <c r="AN4" s="19"/>
      <c r="AO4" s="19"/>
      <c r="AP4" s="20"/>
      <c r="AQ4" s="20"/>
      <c r="AR4" s="20"/>
    </row>
    <row r="5" spans="1:73" ht="15" x14ac:dyDescent="0.2">
      <c r="A5" s="4">
        <v>3</v>
      </c>
      <c r="B5" s="4">
        <f t="shared" si="0"/>
        <v>3</v>
      </c>
      <c r="C5" s="4"/>
      <c r="D5" s="4"/>
      <c r="E5" s="4"/>
      <c r="F5" s="8">
        <f t="shared" si="1"/>
        <v>999</v>
      </c>
      <c r="G5" s="4"/>
      <c r="H5" s="77"/>
      <c r="I5" s="77"/>
      <c r="J5" s="66"/>
      <c r="K5" s="80" t="str">
        <f>IF(T7="","",T7)</f>
        <v/>
      </c>
      <c r="L5" s="80" t="str">
        <f>IF(S7="","",S7)</f>
        <v/>
      </c>
      <c r="N5" s="71">
        <v>1</v>
      </c>
      <c r="P5" s="9" t="str">
        <f>IF(H3="","",VLOOKUP(N5,$A$3:$J$132,8,0))</f>
        <v/>
      </c>
      <c r="Q5" s="9" t="str">
        <f>IF(I3="","",VLOOKUP(N5,$A$3:$J$132,9,0))</f>
        <v/>
      </c>
      <c r="R5" s="44" t="str">
        <f>IF(J3="","",VLOOKUP(N5,$A$3:$J$132,10,0))</f>
        <v/>
      </c>
      <c r="S5" s="17"/>
      <c r="T5" s="44" t="str">
        <f>IFERROR(IF(S5="","",RANK(S5,$S$5:$S$8)),0)</f>
        <v/>
      </c>
      <c r="U5" s="64">
        <f>IF(P5="",0,1)</f>
        <v>0</v>
      </c>
      <c r="W5">
        <v>17</v>
      </c>
      <c r="X5" s="9"/>
      <c r="Y5" s="9"/>
      <c r="Z5" s="44"/>
      <c r="AA5" s="44"/>
      <c r="AB5" s="44"/>
      <c r="AF5" s="9"/>
      <c r="AG5" s="9"/>
      <c r="AH5" s="44"/>
      <c r="AI5" s="44"/>
      <c r="AJ5" s="44"/>
      <c r="AN5" s="9"/>
      <c r="AO5" s="9"/>
      <c r="AP5" s="44"/>
      <c r="AQ5" s="44"/>
      <c r="AR5" s="44"/>
    </row>
    <row r="6" spans="1:73" ht="15" x14ac:dyDescent="0.2">
      <c r="A6" s="4">
        <v>4</v>
      </c>
      <c r="B6" s="4">
        <f t="shared" si="0"/>
        <v>4</v>
      </c>
      <c r="C6" s="4"/>
      <c r="D6" s="4"/>
      <c r="E6" s="4"/>
      <c r="F6" s="8">
        <f t="shared" si="1"/>
        <v>999</v>
      </c>
      <c r="G6" s="4"/>
      <c r="H6" s="77"/>
      <c r="I6" s="77"/>
      <c r="J6" s="66"/>
      <c r="K6" s="80" t="str">
        <f>IF(T8="","",T8)</f>
        <v/>
      </c>
      <c r="L6" s="80" t="str">
        <f>IF(S8="","",S8)</f>
        <v/>
      </c>
      <c r="N6" s="71">
        <v>2</v>
      </c>
      <c r="P6" s="9" t="str">
        <f>IF(H4="","",VLOOKUP(N6,$A$3:$J$132,8,0))</f>
        <v/>
      </c>
      <c r="Q6" s="9" t="str">
        <f>IF(I4="","",VLOOKUP(N6,$A$3:$J$132,9,0))</f>
        <v/>
      </c>
      <c r="R6" s="44" t="str">
        <f>IF(J4="","",VLOOKUP(N6,$A$3:$J$132,10,0))</f>
        <v/>
      </c>
      <c r="S6" s="17"/>
      <c r="T6" s="44" t="str">
        <f>IFERROR(IF(S6="","",RANK(S6,$S$5:$S$8)),0)</f>
        <v/>
      </c>
      <c r="W6">
        <v>18</v>
      </c>
      <c r="X6" s="9"/>
      <c r="Y6" s="9"/>
      <c r="Z6" s="44"/>
      <c r="AA6" s="44"/>
      <c r="AB6" s="44"/>
      <c r="AF6" s="9"/>
      <c r="AG6" s="9"/>
      <c r="AH6" s="44"/>
      <c r="AI6" s="44"/>
      <c r="AJ6" s="44"/>
      <c r="AN6" s="9"/>
      <c r="AO6" s="9"/>
      <c r="AP6" s="44"/>
      <c r="AQ6" s="44"/>
      <c r="AR6" s="44"/>
    </row>
    <row r="7" spans="1:73" ht="15" x14ac:dyDescent="0.2">
      <c r="A7" s="4">
        <v>5</v>
      </c>
      <c r="B7" s="4">
        <f t="shared" si="0"/>
        <v>5</v>
      </c>
      <c r="C7" s="4"/>
      <c r="D7" s="4"/>
      <c r="E7" s="4"/>
      <c r="F7" s="8">
        <f t="shared" si="1"/>
        <v>999</v>
      </c>
      <c r="G7" s="4"/>
      <c r="H7" s="77"/>
      <c r="I7" s="77"/>
      <c r="J7" s="66"/>
      <c r="K7" s="80" t="str">
        <f>IF(T14="","",T14)</f>
        <v/>
      </c>
      <c r="L7" s="80" t="str">
        <f>IF(S14="","",S14)</f>
        <v/>
      </c>
      <c r="N7" s="71">
        <v>3</v>
      </c>
      <c r="P7" s="9" t="str">
        <f>IF(H5="","",VLOOKUP(N7,$A$3:$J$132,8,0))</f>
        <v/>
      </c>
      <c r="Q7" s="9" t="str">
        <f>IF(I5="","",VLOOKUP(N7,$A$3:$J$132,9,0))</f>
        <v/>
      </c>
      <c r="R7" s="44" t="str">
        <f>IF(J5="","",VLOOKUP(N7,$A$3:$J$132,10,0))</f>
        <v/>
      </c>
      <c r="S7" s="17"/>
      <c r="T7" s="44" t="str">
        <f>IFERROR(IF(S7="","",RANK(S7,$S$5:$S$8)),0)</f>
        <v/>
      </c>
      <c r="W7">
        <v>19</v>
      </c>
      <c r="X7" s="9"/>
      <c r="Y7" s="9"/>
      <c r="Z7" s="44"/>
      <c r="AA7" s="44"/>
      <c r="AB7" s="44"/>
      <c r="AF7" s="9"/>
      <c r="AG7" s="9"/>
      <c r="AH7" s="44"/>
      <c r="AI7" s="44"/>
      <c r="AJ7" s="44"/>
      <c r="AN7" s="9"/>
      <c r="AO7" s="9"/>
      <c r="AP7" s="44"/>
      <c r="AQ7" s="44"/>
      <c r="AR7" s="44"/>
    </row>
    <row r="8" spans="1:73" ht="15" x14ac:dyDescent="0.2">
      <c r="A8" s="4">
        <v>6</v>
      </c>
      <c r="B8" s="4">
        <f t="shared" si="0"/>
        <v>6</v>
      </c>
      <c r="C8" s="4"/>
      <c r="D8" s="4"/>
      <c r="E8" s="4"/>
      <c r="F8" s="8">
        <f t="shared" si="1"/>
        <v>999</v>
      </c>
      <c r="G8" s="4"/>
      <c r="H8" s="77"/>
      <c r="I8" s="77"/>
      <c r="J8" s="66"/>
      <c r="K8" s="80" t="str">
        <f>IF(T15="","",T15)</f>
        <v/>
      </c>
      <c r="L8" s="80" t="str">
        <f>IF(S15="","",S15)</f>
        <v/>
      </c>
      <c r="N8" s="71">
        <v>4</v>
      </c>
      <c r="P8" s="9" t="str">
        <f>IF(H6="","",VLOOKUP(N8,$A$3:$J$132,8,0))</f>
        <v/>
      </c>
      <c r="Q8" s="9" t="str">
        <f>IF(I6="","",VLOOKUP(N8,$A$3:$J$132,9,0))</f>
        <v/>
      </c>
      <c r="R8" s="44" t="str">
        <f>IF(J6="","",VLOOKUP(N8,$A$3:$J$132,10,0))</f>
        <v/>
      </c>
      <c r="S8" s="17"/>
      <c r="T8" s="44" t="str">
        <f>IFERROR(IF(S8="","",RANK(S8,$S$5:$S$8)),0)</f>
        <v/>
      </c>
      <c r="W8">
        <v>20</v>
      </c>
      <c r="X8" s="9"/>
      <c r="Y8" s="9"/>
      <c r="Z8" s="44"/>
      <c r="AA8" s="44"/>
      <c r="AB8" s="44"/>
      <c r="AF8" s="9"/>
      <c r="AG8" s="9"/>
      <c r="AH8" s="44"/>
      <c r="AI8" s="44"/>
      <c r="AJ8" s="44"/>
      <c r="AN8" s="9"/>
      <c r="AO8" s="9"/>
      <c r="AP8" s="44"/>
      <c r="AQ8" s="44"/>
      <c r="AR8" s="44"/>
    </row>
    <row r="9" spans="1:73" ht="15" x14ac:dyDescent="0.2">
      <c r="A9" s="4">
        <v>7</v>
      </c>
      <c r="B9" s="4">
        <f t="shared" si="0"/>
        <v>7</v>
      </c>
      <c r="C9" s="4"/>
      <c r="D9" s="4"/>
      <c r="E9" s="4"/>
      <c r="F9" s="8">
        <f t="shared" si="1"/>
        <v>999</v>
      </c>
      <c r="G9" s="4"/>
      <c r="H9" s="77"/>
      <c r="I9" s="77"/>
      <c r="J9" s="66"/>
      <c r="K9" s="80" t="str">
        <f>IF(T16="","",T16)</f>
        <v/>
      </c>
      <c r="L9" s="80" t="str">
        <f>IF(S16="","",S16)</f>
        <v/>
      </c>
    </row>
    <row r="10" spans="1:73" ht="15" x14ac:dyDescent="0.2">
      <c r="A10" s="4">
        <v>8</v>
      </c>
      <c r="B10" s="4">
        <f t="shared" si="0"/>
        <v>8</v>
      </c>
      <c r="C10" s="4"/>
      <c r="D10" s="4"/>
      <c r="E10" s="4"/>
      <c r="F10" s="8">
        <f t="shared" si="1"/>
        <v>999</v>
      </c>
      <c r="G10" s="4"/>
      <c r="H10" s="77"/>
      <c r="I10" s="77"/>
      <c r="J10" s="66"/>
      <c r="K10" s="80" t="str">
        <f>IF(T17="","",T17)</f>
        <v/>
      </c>
      <c r="L10" s="80" t="str">
        <f>IF(S17="","",S17)</f>
        <v/>
      </c>
    </row>
    <row r="11" spans="1:73" ht="15" customHeight="1" x14ac:dyDescent="0.2">
      <c r="A11" s="4">
        <v>9</v>
      </c>
      <c r="B11" s="4">
        <f t="shared" si="0"/>
        <v>9</v>
      </c>
      <c r="C11" s="4"/>
      <c r="D11" s="4"/>
      <c r="E11" s="4"/>
      <c r="F11" s="8">
        <f t="shared" si="1"/>
        <v>999</v>
      </c>
      <c r="G11" s="4"/>
      <c r="P11" s="167" t="str">
        <f>IF(ISTEXT('Teilnehmer Erfassung'!W2),"Tisch 1 Rund 5",IF('Teilnehmer Erfassung'!W2=8,"Halbfinale2","Tisch 1 Runde 5"))</f>
        <v>Tisch 1 Rund 5</v>
      </c>
      <c r="Q11" s="168"/>
      <c r="R11" s="168"/>
      <c r="S11" s="168"/>
      <c r="T11" s="169"/>
      <c r="X11" s="184"/>
      <c r="Y11" s="185"/>
      <c r="Z11" s="186"/>
      <c r="AA11" s="186"/>
      <c r="AB11" s="187"/>
      <c r="AF11" s="184"/>
      <c r="AG11" s="185"/>
      <c r="AH11" s="186"/>
      <c r="AI11" s="186"/>
      <c r="AJ11" s="187"/>
      <c r="AN11" s="184"/>
      <c r="AO11" s="185"/>
      <c r="AP11" s="186"/>
      <c r="AQ11" s="186"/>
      <c r="AR11" s="187"/>
    </row>
    <row r="12" spans="1:73" x14ac:dyDescent="0.2">
      <c r="A12" s="4">
        <v>10</v>
      </c>
      <c r="B12" s="4">
        <f t="shared" si="0"/>
        <v>10</v>
      </c>
      <c r="C12" s="4"/>
      <c r="D12" s="4"/>
      <c r="E12" s="4"/>
      <c r="F12" s="8">
        <f t="shared" si="1"/>
        <v>999</v>
      </c>
      <c r="G12" s="4"/>
      <c r="P12" s="170"/>
      <c r="Q12" s="171"/>
      <c r="R12" s="171"/>
      <c r="S12" s="171"/>
      <c r="T12" s="172"/>
      <c r="X12" s="185"/>
      <c r="Y12" s="185"/>
      <c r="Z12" s="186"/>
      <c r="AA12" s="186"/>
      <c r="AB12" s="187"/>
      <c r="AF12" s="185"/>
      <c r="AG12" s="185"/>
      <c r="AH12" s="186"/>
      <c r="AI12" s="186"/>
      <c r="AJ12" s="187"/>
      <c r="AN12" s="185"/>
      <c r="AO12" s="185"/>
      <c r="AP12" s="186"/>
      <c r="AQ12" s="186"/>
      <c r="AR12" s="187"/>
    </row>
    <row r="13" spans="1:73" ht="15" x14ac:dyDescent="0.2">
      <c r="A13" s="4">
        <v>11</v>
      </c>
      <c r="B13" s="4">
        <f t="shared" si="0"/>
        <v>11</v>
      </c>
      <c r="C13" s="4"/>
      <c r="D13" s="4"/>
      <c r="E13" s="4"/>
      <c r="F13" s="8">
        <f t="shared" si="1"/>
        <v>999</v>
      </c>
      <c r="G13" s="4"/>
      <c r="P13" s="19" t="s">
        <v>0</v>
      </c>
      <c r="Q13" s="19" t="s">
        <v>1</v>
      </c>
      <c r="R13" s="20" t="s">
        <v>3</v>
      </c>
      <c r="S13" s="20" t="s">
        <v>10</v>
      </c>
      <c r="T13" s="20" t="s">
        <v>11</v>
      </c>
      <c r="X13" s="19"/>
      <c r="Y13" s="19"/>
      <c r="Z13" s="20"/>
      <c r="AA13" s="20"/>
      <c r="AB13" s="20"/>
      <c r="AF13" s="19"/>
      <c r="AG13" s="19"/>
      <c r="AH13" s="20"/>
      <c r="AI13" s="20"/>
      <c r="AJ13" s="20"/>
      <c r="AN13" s="19"/>
      <c r="AO13" s="19"/>
      <c r="AP13" s="20"/>
      <c r="AQ13" s="20"/>
      <c r="AR13" s="20"/>
    </row>
    <row r="14" spans="1:73" x14ac:dyDescent="0.2">
      <c r="A14" s="4">
        <v>12</v>
      </c>
      <c r="B14" s="4">
        <f t="shared" si="0"/>
        <v>12</v>
      </c>
      <c r="C14" s="4"/>
      <c r="D14" s="4"/>
      <c r="E14" s="4"/>
      <c r="F14" s="8">
        <f t="shared" si="1"/>
        <v>999</v>
      </c>
      <c r="G14" s="4"/>
      <c r="N14" s="71">
        <v>5</v>
      </c>
      <c r="P14" s="9" t="str">
        <f>IF(H7="","",VLOOKUP(N14,$A$3:$J$132,8,0))</f>
        <v/>
      </c>
      <c r="Q14" s="9" t="str">
        <f>IF(I7="","",VLOOKUP(N14,$A$3:$J$132,9,0))</f>
        <v/>
      </c>
      <c r="R14" s="44" t="str">
        <f>IF(J7="","",VLOOKUP(N14,$A$3:$J$132,10,0))</f>
        <v/>
      </c>
      <c r="S14" s="17"/>
      <c r="T14" s="44" t="str">
        <f>IFERROR(IF(S14="","",RANK(S14,$S$14:$S$17)),0)</f>
        <v/>
      </c>
      <c r="W14">
        <v>21</v>
      </c>
      <c r="X14" s="9"/>
      <c r="Y14" s="9"/>
      <c r="Z14" s="44"/>
      <c r="AA14" s="44"/>
      <c r="AB14" s="44"/>
      <c r="AF14" s="9"/>
      <c r="AG14" s="9"/>
      <c r="AH14" s="44"/>
      <c r="AI14" s="44"/>
      <c r="AJ14" s="44"/>
      <c r="AN14" s="9"/>
      <c r="AO14" s="9"/>
      <c r="AP14" s="44"/>
      <c r="AQ14" s="44"/>
      <c r="AR14" s="44"/>
    </row>
    <row r="15" spans="1:73" x14ac:dyDescent="0.2">
      <c r="A15" s="4">
        <v>13</v>
      </c>
      <c r="B15" s="4">
        <f t="shared" si="0"/>
        <v>13</v>
      </c>
      <c r="C15" s="4"/>
      <c r="D15" s="4"/>
      <c r="E15" s="4"/>
      <c r="F15" s="8">
        <f t="shared" si="1"/>
        <v>999</v>
      </c>
      <c r="G15" s="4"/>
      <c r="N15" s="71">
        <v>6</v>
      </c>
      <c r="P15" s="9" t="str">
        <f>IF(H8="","",VLOOKUP(N15,$A$3:$J$132,8,0))</f>
        <v/>
      </c>
      <c r="Q15" s="9" t="str">
        <f>IF(I8="","",VLOOKUP(N15,$A$3:$J$132,9,0))</f>
        <v/>
      </c>
      <c r="R15" s="44" t="str">
        <f>IF(J8="","",VLOOKUP(N15,$A$3:$J$132,10,0))</f>
        <v/>
      </c>
      <c r="S15" s="17"/>
      <c r="T15" s="44" t="str">
        <f>IFERROR(IF(S15="","",RANK(S15,$S$14:$S$17)),0)</f>
        <v/>
      </c>
      <c r="W15">
        <v>22</v>
      </c>
      <c r="X15" s="9"/>
      <c r="Y15" s="9"/>
      <c r="Z15" s="44"/>
      <c r="AA15" s="44"/>
      <c r="AB15" s="44"/>
      <c r="AF15" s="9"/>
      <c r="AG15" s="9"/>
      <c r="AH15" s="44"/>
      <c r="AI15" s="44"/>
      <c r="AJ15" s="44"/>
      <c r="AN15" s="9"/>
      <c r="AO15" s="9"/>
      <c r="AP15" s="44"/>
      <c r="AQ15" s="44"/>
      <c r="AR15" s="44"/>
    </row>
    <row r="16" spans="1:73" x14ac:dyDescent="0.2">
      <c r="A16" s="4">
        <v>14</v>
      </c>
      <c r="B16" s="4">
        <f t="shared" si="0"/>
        <v>14</v>
      </c>
      <c r="C16" s="4"/>
      <c r="D16" s="4"/>
      <c r="E16" s="4"/>
      <c r="F16" s="8">
        <f t="shared" si="1"/>
        <v>999</v>
      </c>
      <c r="G16" s="4"/>
      <c r="N16" s="71">
        <v>7</v>
      </c>
      <c r="P16" s="9" t="str">
        <f>IF(H9="","",VLOOKUP(N16,$A$3:$J$132,8,0))</f>
        <v/>
      </c>
      <c r="Q16" s="9" t="str">
        <f>IF(I9="","",VLOOKUP(N16,$A$3:$J$132,9,0))</f>
        <v/>
      </c>
      <c r="R16" s="44" t="str">
        <f>IF(J9="","",VLOOKUP(N16,$A$3:$J$132,10,0))</f>
        <v/>
      </c>
      <c r="S16" s="17"/>
      <c r="T16" s="44" t="str">
        <f>IFERROR(IF(S16="","",RANK(S16,$S$14:$S$17)),0)</f>
        <v/>
      </c>
      <c r="W16">
        <v>23</v>
      </c>
      <c r="X16" s="9"/>
      <c r="Y16" s="9"/>
      <c r="Z16" s="44"/>
      <c r="AA16" s="44"/>
      <c r="AB16" s="44"/>
      <c r="AF16" s="9"/>
      <c r="AG16" s="9"/>
      <c r="AH16" s="44"/>
      <c r="AI16" s="44"/>
      <c r="AJ16" s="44"/>
      <c r="AN16" s="9"/>
      <c r="AO16" s="9"/>
      <c r="AP16" s="44"/>
      <c r="AQ16" s="44"/>
      <c r="AR16" s="44"/>
    </row>
    <row r="17" spans="1:45" x14ac:dyDescent="0.2">
      <c r="A17" s="4">
        <v>15</v>
      </c>
      <c r="B17" s="4">
        <f t="shared" si="0"/>
        <v>15</v>
      </c>
      <c r="C17" s="4"/>
      <c r="D17" s="4"/>
      <c r="E17" s="4"/>
      <c r="F17" s="8">
        <f t="shared" si="1"/>
        <v>999</v>
      </c>
      <c r="G17" s="4"/>
      <c r="N17" s="71">
        <v>8</v>
      </c>
      <c r="P17" s="9" t="str">
        <f>IF(H10="","",VLOOKUP(N17,$A$3:$J$132,8,0))</f>
        <v/>
      </c>
      <c r="Q17" s="9" t="str">
        <f>IF(I10="","",VLOOKUP(N17,$A$3:$J$132,9,0))</f>
        <v/>
      </c>
      <c r="R17" s="44" t="str">
        <f>IF(J10="","",VLOOKUP(N17,$A$3:$J$132,10,0))</f>
        <v/>
      </c>
      <c r="S17" s="17"/>
      <c r="T17" s="44" t="str">
        <f>IFERROR(IF(S17="","",RANK(S17,$S$14:$S$17)),0)</f>
        <v/>
      </c>
      <c r="W17">
        <v>24</v>
      </c>
      <c r="X17" s="9"/>
      <c r="Y17" s="9"/>
      <c r="Z17" s="44"/>
      <c r="AA17" s="44"/>
      <c r="AB17" s="44"/>
      <c r="AF17" s="9"/>
      <c r="AG17" s="9"/>
      <c r="AH17" s="44"/>
      <c r="AI17" s="44"/>
      <c r="AJ17" s="44"/>
      <c r="AN17" s="9"/>
      <c r="AO17" s="9"/>
      <c r="AP17" s="44"/>
      <c r="AQ17" s="44"/>
      <c r="AR17" s="44"/>
    </row>
    <row r="18" spans="1:45" x14ac:dyDescent="0.2">
      <c r="A18" s="4">
        <v>16</v>
      </c>
      <c r="B18" s="4">
        <f t="shared" si="0"/>
        <v>16</v>
      </c>
      <c r="C18" s="4"/>
      <c r="D18" s="4"/>
      <c r="E18" s="4"/>
      <c r="F18" s="8">
        <f t="shared" si="1"/>
        <v>999</v>
      </c>
      <c r="G18" s="4"/>
    </row>
    <row r="19" spans="1:45" x14ac:dyDescent="0.2">
      <c r="A19" s="4">
        <v>17</v>
      </c>
      <c r="B19" s="4">
        <f t="shared" si="0"/>
        <v>17</v>
      </c>
      <c r="C19" s="4"/>
      <c r="D19" s="4"/>
      <c r="E19" s="4"/>
      <c r="F19" s="8">
        <f t="shared" si="1"/>
        <v>999</v>
      </c>
      <c r="G19" s="4"/>
    </row>
    <row r="20" spans="1:45" ht="15" customHeight="1" x14ac:dyDescent="0.2">
      <c r="A20" s="4">
        <v>18</v>
      </c>
      <c r="B20" s="4">
        <f t="shared" si="0"/>
        <v>18</v>
      </c>
      <c r="C20" s="4"/>
      <c r="D20" s="4"/>
      <c r="E20" s="4"/>
      <c r="F20" s="8">
        <f t="shared" si="1"/>
        <v>999</v>
      </c>
      <c r="G20" s="4"/>
      <c r="X20" s="184"/>
      <c r="Y20" s="185"/>
      <c r="Z20" s="186"/>
      <c r="AA20" s="186"/>
      <c r="AB20" s="187"/>
      <c r="AF20" s="184"/>
      <c r="AG20" s="185"/>
      <c r="AH20" s="186"/>
      <c r="AI20" s="186"/>
      <c r="AJ20" s="187"/>
      <c r="AN20" s="184"/>
      <c r="AO20" s="185"/>
      <c r="AP20" s="186"/>
      <c r="AQ20" s="186"/>
      <c r="AR20" s="187"/>
    </row>
    <row r="21" spans="1:45" x14ac:dyDescent="0.2">
      <c r="A21" s="4">
        <v>19</v>
      </c>
      <c r="B21" s="4">
        <f t="shared" si="0"/>
        <v>19</v>
      </c>
      <c r="C21" s="4"/>
      <c r="D21" s="4"/>
      <c r="E21" s="4"/>
      <c r="F21" s="8">
        <f t="shared" si="1"/>
        <v>999</v>
      </c>
      <c r="G21" s="4"/>
      <c r="X21" s="185"/>
      <c r="Y21" s="185"/>
      <c r="Z21" s="186"/>
      <c r="AA21" s="186"/>
      <c r="AB21" s="187"/>
      <c r="AF21" s="185"/>
      <c r="AG21" s="185"/>
      <c r="AH21" s="186"/>
      <c r="AI21" s="186"/>
      <c r="AJ21" s="187"/>
      <c r="AN21" s="185"/>
      <c r="AO21" s="185"/>
      <c r="AP21" s="186"/>
      <c r="AQ21" s="186"/>
      <c r="AR21" s="187"/>
    </row>
    <row r="22" spans="1:45" ht="15" customHeight="1" x14ac:dyDescent="0.2">
      <c r="A22" s="4">
        <v>20</v>
      </c>
      <c r="B22" s="4">
        <f t="shared" si="0"/>
        <v>20</v>
      </c>
      <c r="C22" s="4"/>
      <c r="D22" s="4"/>
      <c r="E22" s="4"/>
      <c r="F22" s="8">
        <f t="shared" si="1"/>
        <v>999</v>
      </c>
      <c r="G22" s="4"/>
    </row>
    <row r="23" spans="1:45" ht="12.75" customHeight="1" x14ac:dyDescent="0.2">
      <c r="A23" s="4">
        <v>21</v>
      </c>
      <c r="B23" s="4">
        <f t="shared" si="0"/>
        <v>21</v>
      </c>
      <c r="C23" s="4"/>
      <c r="D23" s="4"/>
      <c r="E23" s="4"/>
      <c r="F23" s="8">
        <f t="shared" si="1"/>
        <v>999</v>
      </c>
      <c r="G23" s="4"/>
      <c r="N23" s="71">
        <v>9</v>
      </c>
    </row>
    <row r="24" spans="1:45" ht="12.75" customHeight="1" x14ac:dyDescent="0.2">
      <c r="A24" s="4">
        <v>22</v>
      </c>
      <c r="B24" s="4">
        <f t="shared" si="0"/>
        <v>22</v>
      </c>
      <c r="C24" s="4"/>
      <c r="D24" s="4"/>
      <c r="E24" s="4"/>
      <c r="F24" s="8">
        <f t="shared" si="1"/>
        <v>999</v>
      </c>
      <c r="G24" s="4"/>
      <c r="N24" s="71">
        <v>10</v>
      </c>
    </row>
    <row r="25" spans="1:45" x14ac:dyDescent="0.2">
      <c r="A25" s="4">
        <v>23</v>
      </c>
      <c r="B25" s="4">
        <f t="shared" si="0"/>
        <v>23</v>
      </c>
      <c r="C25" s="4"/>
      <c r="D25" s="4"/>
      <c r="E25" s="4"/>
      <c r="F25" s="8">
        <f t="shared" si="1"/>
        <v>999</v>
      </c>
      <c r="G25" s="4"/>
      <c r="N25" s="71">
        <v>11</v>
      </c>
      <c r="W25">
        <v>27</v>
      </c>
      <c r="X25" s="9"/>
      <c r="Y25" s="9"/>
      <c r="Z25" s="44"/>
      <c r="AA25" s="44"/>
      <c r="AB25" s="44"/>
      <c r="AF25" s="9"/>
      <c r="AG25" s="9"/>
      <c r="AH25" s="44"/>
      <c r="AI25" s="44"/>
      <c r="AJ25" s="44"/>
      <c r="AN25" s="9"/>
      <c r="AO25" s="9"/>
      <c r="AP25" s="44"/>
      <c r="AQ25" s="44"/>
      <c r="AR25" s="44"/>
    </row>
    <row r="26" spans="1:45" x14ac:dyDescent="0.2">
      <c r="A26" s="4">
        <v>24</v>
      </c>
      <c r="B26" s="4">
        <f t="shared" si="0"/>
        <v>24</v>
      </c>
      <c r="C26" s="4"/>
      <c r="D26" s="4"/>
      <c r="E26" s="4"/>
      <c r="F26" s="8">
        <f t="shared" si="1"/>
        <v>999</v>
      </c>
      <c r="G26" s="4"/>
      <c r="N26" s="71">
        <v>12</v>
      </c>
      <c r="W26">
        <v>28</v>
      </c>
      <c r="X26" s="9"/>
      <c r="Y26" s="9"/>
      <c r="Z26" s="44"/>
      <c r="AA26" s="44"/>
      <c r="AB26" s="44"/>
      <c r="AF26" s="9"/>
      <c r="AG26" s="9"/>
      <c r="AH26" s="44"/>
      <c r="AI26" s="44"/>
      <c r="AJ26" s="44"/>
      <c r="AN26" s="9"/>
      <c r="AO26" s="9"/>
      <c r="AP26" s="44"/>
      <c r="AQ26" s="44"/>
      <c r="AR26" s="44"/>
    </row>
    <row r="27" spans="1:45" x14ac:dyDescent="0.2">
      <c r="A27" s="4">
        <v>25</v>
      </c>
      <c r="B27" s="4">
        <f t="shared" si="0"/>
        <v>25</v>
      </c>
      <c r="C27" s="4"/>
      <c r="D27" s="4"/>
      <c r="E27" s="4"/>
      <c r="F27" s="8">
        <f t="shared" si="1"/>
        <v>999</v>
      </c>
      <c r="G27" s="4"/>
    </row>
    <row r="28" spans="1:45" x14ac:dyDescent="0.2">
      <c r="A28" s="4">
        <v>26</v>
      </c>
      <c r="B28" s="4">
        <f t="shared" si="0"/>
        <v>26</v>
      </c>
      <c r="C28" s="4"/>
      <c r="D28" s="4"/>
      <c r="E28" s="4"/>
      <c r="F28" s="8">
        <f t="shared" si="1"/>
        <v>999</v>
      </c>
      <c r="G28" s="4"/>
      <c r="AN28" s="12"/>
      <c r="AO28" s="12"/>
      <c r="AP28" s="45"/>
      <c r="AQ28" s="45"/>
      <c r="AR28" s="45"/>
      <c r="AS28" s="12"/>
    </row>
    <row r="29" spans="1:45" ht="15" customHeight="1" x14ac:dyDescent="0.2">
      <c r="A29" s="4">
        <v>27</v>
      </c>
      <c r="B29" s="4">
        <f t="shared" si="0"/>
        <v>27</v>
      </c>
      <c r="C29" s="4"/>
      <c r="D29" s="4"/>
      <c r="E29" s="4"/>
      <c r="F29" s="8">
        <f t="shared" si="1"/>
        <v>999</v>
      </c>
      <c r="G29" s="4"/>
      <c r="X29" s="184"/>
      <c r="Y29" s="185"/>
      <c r="Z29" s="186"/>
      <c r="AA29" s="186"/>
      <c r="AB29" s="187"/>
      <c r="AF29" s="184"/>
      <c r="AG29" s="185"/>
      <c r="AH29" s="186"/>
      <c r="AI29" s="186"/>
      <c r="AJ29" s="187"/>
      <c r="AN29" s="181"/>
      <c r="AO29" s="182"/>
      <c r="AP29" s="182"/>
      <c r="AQ29" s="182"/>
      <c r="AR29" s="182"/>
      <c r="AS29" s="12"/>
    </row>
    <row r="30" spans="1:45" x14ac:dyDescent="0.2">
      <c r="A30" s="4">
        <v>28</v>
      </c>
      <c r="B30" s="4">
        <f t="shared" si="0"/>
        <v>28</v>
      </c>
      <c r="C30" s="4"/>
      <c r="D30" s="4"/>
      <c r="E30" s="4"/>
      <c r="F30" s="8">
        <f t="shared" si="1"/>
        <v>999</v>
      </c>
      <c r="G30" s="4"/>
      <c r="X30" s="185"/>
      <c r="Y30" s="185"/>
      <c r="Z30" s="186"/>
      <c r="AA30" s="186"/>
      <c r="AB30" s="187"/>
      <c r="AF30" s="185"/>
      <c r="AG30" s="185"/>
      <c r="AH30" s="186"/>
      <c r="AI30" s="186"/>
      <c r="AJ30" s="187"/>
      <c r="AN30" s="182"/>
      <c r="AO30" s="182"/>
      <c r="AP30" s="182"/>
      <c r="AQ30" s="182"/>
      <c r="AR30" s="182"/>
      <c r="AS30" s="12"/>
    </row>
    <row r="31" spans="1:45" ht="15" x14ac:dyDescent="0.2">
      <c r="A31" s="4">
        <v>29</v>
      </c>
      <c r="B31" s="4">
        <f t="shared" si="0"/>
        <v>29</v>
      </c>
      <c r="C31" s="4"/>
      <c r="D31" s="4"/>
      <c r="E31" s="4"/>
      <c r="F31" s="8">
        <f t="shared" si="1"/>
        <v>999</v>
      </c>
      <c r="G31" s="4"/>
      <c r="X31" s="19"/>
      <c r="Y31" s="19"/>
      <c r="Z31" s="20"/>
      <c r="AA31" s="20"/>
      <c r="AB31" s="20"/>
      <c r="AF31" s="19"/>
      <c r="AG31" s="19"/>
      <c r="AH31" s="20"/>
      <c r="AI31" s="20"/>
      <c r="AJ31" s="20"/>
      <c r="AN31" s="21"/>
      <c r="AO31" s="21"/>
      <c r="AP31" s="26"/>
      <c r="AQ31" s="26"/>
      <c r="AR31" s="26"/>
      <c r="AS31" s="12"/>
    </row>
    <row r="32" spans="1:45" x14ac:dyDescent="0.2">
      <c r="A32" s="4">
        <v>30</v>
      </c>
      <c r="B32" s="4">
        <f t="shared" si="0"/>
        <v>30</v>
      </c>
      <c r="C32" s="4"/>
      <c r="D32" s="4"/>
      <c r="E32" s="4"/>
      <c r="F32" s="8">
        <f t="shared" si="1"/>
        <v>999</v>
      </c>
      <c r="G32" s="4"/>
      <c r="N32" s="71">
        <v>13</v>
      </c>
      <c r="W32">
        <v>29</v>
      </c>
      <c r="X32" s="9"/>
      <c r="Y32" s="9"/>
      <c r="Z32" s="44"/>
      <c r="AA32" s="44"/>
      <c r="AB32" s="44"/>
      <c r="AF32" s="9"/>
      <c r="AG32" s="9"/>
      <c r="AH32" s="44"/>
      <c r="AI32" s="44"/>
      <c r="AJ32" s="44"/>
      <c r="AN32" s="12"/>
      <c r="AO32" s="12"/>
      <c r="AP32" s="45"/>
      <c r="AQ32" s="45"/>
      <c r="AR32" s="45"/>
      <c r="AS32" s="12"/>
    </row>
    <row r="33" spans="1:67" x14ac:dyDescent="0.2">
      <c r="A33" s="4">
        <v>31</v>
      </c>
      <c r="B33" s="4">
        <f t="shared" si="0"/>
        <v>31</v>
      </c>
      <c r="C33" s="4"/>
      <c r="D33" s="4"/>
      <c r="E33" s="4"/>
      <c r="F33" s="8">
        <f t="shared" si="1"/>
        <v>999</v>
      </c>
      <c r="G33" s="4"/>
      <c r="N33" s="71">
        <v>14</v>
      </c>
      <c r="R33"/>
      <c r="S33"/>
      <c r="T33"/>
      <c r="W33">
        <v>30</v>
      </c>
      <c r="X33" s="9"/>
      <c r="Y33" s="9"/>
      <c r="Z33" s="44"/>
      <c r="AA33" s="44"/>
      <c r="AB33" s="44"/>
      <c r="AF33" s="9"/>
      <c r="AG33" s="9"/>
      <c r="AH33" s="44"/>
      <c r="AI33" s="44"/>
      <c r="AJ33" s="44"/>
      <c r="AN33" s="12"/>
      <c r="AO33" s="12"/>
      <c r="AP33" s="45"/>
      <c r="AQ33" s="45"/>
      <c r="AR33" s="45"/>
      <c r="AS33" s="12"/>
    </row>
    <row r="34" spans="1:67" x14ac:dyDescent="0.2">
      <c r="A34" s="4">
        <v>32</v>
      </c>
      <c r="B34" s="4">
        <f t="shared" si="0"/>
        <v>32</v>
      </c>
      <c r="C34" s="4"/>
      <c r="D34" s="4"/>
      <c r="E34" s="4"/>
      <c r="F34" s="8">
        <f t="shared" si="1"/>
        <v>999</v>
      </c>
      <c r="G34" s="4"/>
      <c r="N34" s="71">
        <v>15</v>
      </c>
      <c r="R34"/>
      <c r="S34"/>
      <c r="T34"/>
      <c r="W34">
        <v>31</v>
      </c>
      <c r="X34" s="9"/>
      <c r="Y34" s="9"/>
      <c r="Z34" s="44"/>
      <c r="AA34" s="44"/>
      <c r="AB34" s="44"/>
      <c r="AF34" s="9"/>
      <c r="AG34" s="9"/>
      <c r="AH34" s="44"/>
      <c r="AI34" s="44"/>
      <c r="AJ34" s="44"/>
      <c r="AN34" s="12"/>
      <c r="AO34" s="12"/>
      <c r="AP34" s="45"/>
      <c r="AQ34" s="45"/>
      <c r="AR34" s="45"/>
      <c r="AS34" s="12"/>
    </row>
    <row r="35" spans="1:67" x14ac:dyDescent="0.2">
      <c r="A35" s="4">
        <v>33</v>
      </c>
      <c r="B35" s="4">
        <f t="shared" si="0"/>
        <v>33</v>
      </c>
      <c r="C35" s="4"/>
      <c r="D35" s="4"/>
      <c r="E35" s="4"/>
      <c r="F35" s="8">
        <f t="shared" ref="F35:F66" si="2">IF(G35&gt;0,G35,999)</f>
        <v>999</v>
      </c>
      <c r="G35" s="4"/>
      <c r="N35" s="71">
        <v>16</v>
      </c>
      <c r="R35"/>
      <c r="S35"/>
      <c r="T35"/>
      <c r="W35">
        <v>32</v>
      </c>
      <c r="X35" s="9"/>
      <c r="Y35" s="9"/>
      <c r="Z35" s="44"/>
      <c r="AA35" s="44"/>
      <c r="AB35" s="44"/>
      <c r="AF35" s="9"/>
      <c r="AG35" s="9"/>
      <c r="AH35" s="44"/>
      <c r="AI35" s="44"/>
      <c r="AJ35" s="44"/>
      <c r="AN35" s="12"/>
      <c r="AO35" s="12"/>
      <c r="AP35" s="45"/>
      <c r="AQ35" s="45"/>
      <c r="AR35" s="45"/>
      <c r="AS35" s="12"/>
    </row>
    <row r="36" spans="1:67" x14ac:dyDescent="0.2">
      <c r="A36" s="4">
        <v>34</v>
      </c>
      <c r="B36" s="4">
        <f t="shared" si="0"/>
        <v>34</v>
      </c>
      <c r="C36" s="4"/>
      <c r="D36" s="4"/>
      <c r="E36" s="4"/>
      <c r="F36" s="8">
        <f t="shared" si="2"/>
        <v>999</v>
      </c>
      <c r="G36" s="4"/>
      <c r="R36"/>
      <c r="S36"/>
      <c r="T36"/>
      <c r="AN36" s="12"/>
      <c r="AO36" s="12"/>
      <c r="AP36" s="45"/>
      <c r="AQ36" s="45"/>
      <c r="AR36" s="45"/>
      <c r="AS36" s="12"/>
    </row>
    <row r="37" spans="1:67" x14ac:dyDescent="0.2">
      <c r="A37" s="4">
        <v>35</v>
      </c>
      <c r="B37" s="4">
        <f t="shared" si="0"/>
        <v>35</v>
      </c>
      <c r="C37" s="4"/>
      <c r="D37" s="4"/>
      <c r="E37" s="4"/>
      <c r="F37" s="8">
        <f t="shared" si="2"/>
        <v>999</v>
      </c>
      <c r="G37" s="4"/>
      <c r="R37"/>
      <c r="S37"/>
      <c r="T37"/>
      <c r="AN37" s="12"/>
      <c r="AO37" s="12"/>
      <c r="AP37" s="45"/>
      <c r="AQ37" s="45"/>
      <c r="AR37" s="45"/>
      <c r="AS37" s="12"/>
    </row>
    <row r="38" spans="1:67" x14ac:dyDescent="0.2">
      <c r="A38" s="4">
        <v>36</v>
      </c>
      <c r="B38" s="4">
        <f t="shared" si="0"/>
        <v>36</v>
      </c>
      <c r="C38" s="4"/>
      <c r="D38" s="4"/>
      <c r="E38" s="4"/>
      <c r="F38" s="8">
        <f t="shared" si="2"/>
        <v>999</v>
      </c>
      <c r="G38" s="4"/>
      <c r="R38"/>
      <c r="S38"/>
      <c r="T38"/>
      <c r="AN38" s="12"/>
      <c r="AO38" s="12"/>
      <c r="AP38" s="45"/>
      <c r="AQ38" s="45"/>
      <c r="AR38" s="45"/>
      <c r="AS38" s="12"/>
    </row>
    <row r="39" spans="1:67" x14ac:dyDescent="0.2">
      <c r="A39" s="4">
        <v>37</v>
      </c>
      <c r="B39" s="4">
        <f t="shared" si="0"/>
        <v>37</v>
      </c>
      <c r="C39" s="4"/>
      <c r="D39" s="4"/>
      <c r="E39" s="4"/>
      <c r="F39" s="8">
        <f t="shared" si="2"/>
        <v>999</v>
      </c>
      <c r="G39" s="4"/>
      <c r="R39"/>
      <c r="S39"/>
      <c r="T39"/>
    </row>
    <row r="40" spans="1:67" x14ac:dyDescent="0.2">
      <c r="A40" s="4">
        <v>38</v>
      </c>
      <c r="B40" s="4">
        <f t="shared" si="0"/>
        <v>38</v>
      </c>
      <c r="C40" s="4"/>
      <c r="D40" s="4"/>
      <c r="E40" s="4"/>
      <c r="F40" s="8">
        <f t="shared" si="2"/>
        <v>999</v>
      </c>
      <c r="G40" s="4"/>
      <c r="P40" s="180" t="str">
        <f>IF(AND(P5&gt;"",OR(S5="",S6="",S7="",S8="")),AH1,IF(AND(P14&gt;"",OR(S14="",S15="",S16="",S17="")),AH1,IF(AND(L7&lt;&gt;"",H7=""),AG1,IF(AND(L8&lt;&gt;"",H8=""),AG1,IF(AND(L9&lt;&gt;"",H9=""),AG1,IF(AND(L10&lt;&gt;"",H10=""),AG1,"Eingabe o.k."))))))</f>
        <v>Eingabe o.k.</v>
      </c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</row>
    <row r="41" spans="1:67" x14ac:dyDescent="0.2">
      <c r="A41" s="4">
        <v>39</v>
      </c>
      <c r="B41" s="4">
        <f t="shared" si="0"/>
        <v>39</v>
      </c>
      <c r="C41" s="4"/>
      <c r="D41" s="4"/>
      <c r="E41" s="4"/>
      <c r="F41" s="8">
        <f t="shared" si="2"/>
        <v>999</v>
      </c>
      <c r="G41" s="4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</row>
    <row r="42" spans="1:67" x14ac:dyDescent="0.2">
      <c r="A42" s="4">
        <v>40</v>
      </c>
      <c r="B42" s="4">
        <f t="shared" si="0"/>
        <v>40</v>
      </c>
      <c r="C42" s="4"/>
      <c r="D42" s="4"/>
      <c r="E42" s="4"/>
      <c r="F42" s="8">
        <f t="shared" si="2"/>
        <v>999</v>
      </c>
      <c r="G42" s="4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</row>
    <row r="43" spans="1:67" x14ac:dyDescent="0.2">
      <c r="A43" s="4">
        <v>41</v>
      </c>
      <c r="B43" s="4">
        <f t="shared" si="0"/>
        <v>41</v>
      </c>
      <c r="C43" s="4"/>
      <c r="D43" s="4"/>
      <c r="E43" s="4"/>
      <c r="F43" s="8">
        <f t="shared" si="2"/>
        <v>999</v>
      </c>
      <c r="G43" s="4"/>
      <c r="R43"/>
      <c r="S43"/>
      <c r="T43"/>
    </row>
    <row r="44" spans="1:67" x14ac:dyDescent="0.2">
      <c r="A44" s="4">
        <v>42</v>
      </c>
      <c r="B44" s="4">
        <f t="shared" si="0"/>
        <v>42</v>
      </c>
      <c r="C44" s="4"/>
      <c r="D44" s="4"/>
      <c r="E44" s="4"/>
      <c r="F44" s="8">
        <f t="shared" si="2"/>
        <v>999</v>
      </c>
      <c r="G44" s="4"/>
      <c r="R44"/>
      <c r="S44"/>
      <c r="T44"/>
    </row>
    <row r="45" spans="1:67" x14ac:dyDescent="0.2">
      <c r="A45" s="4">
        <v>43</v>
      </c>
      <c r="B45" s="4">
        <f t="shared" si="0"/>
        <v>43</v>
      </c>
      <c r="C45" s="4"/>
      <c r="D45" s="4"/>
      <c r="E45" s="4"/>
      <c r="F45" s="8">
        <f t="shared" si="2"/>
        <v>999</v>
      </c>
      <c r="G45" s="4"/>
      <c r="R45"/>
      <c r="S45"/>
      <c r="T45"/>
    </row>
    <row r="46" spans="1:67" x14ac:dyDescent="0.2">
      <c r="A46" s="4">
        <v>44</v>
      </c>
      <c r="B46" s="4">
        <f t="shared" si="0"/>
        <v>44</v>
      </c>
      <c r="C46" s="4"/>
      <c r="D46" s="4"/>
      <c r="E46" s="4"/>
      <c r="F46" s="8">
        <f t="shared" si="2"/>
        <v>999</v>
      </c>
      <c r="G46" s="4"/>
      <c r="R46"/>
      <c r="S46"/>
      <c r="T46"/>
    </row>
    <row r="47" spans="1:67" x14ac:dyDescent="0.2">
      <c r="A47" s="4">
        <v>45</v>
      </c>
      <c r="B47" s="4">
        <f t="shared" si="0"/>
        <v>45</v>
      </c>
      <c r="C47" s="4"/>
      <c r="D47" s="4"/>
      <c r="E47" s="4"/>
      <c r="F47" s="8">
        <f t="shared" si="2"/>
        <v>999</v>
      </c>
      <c r="G47" s="4"/>
    </row>
    <row r="48" spans="1:67" x14ac:dyDescent="0.2">
      <c r="A48" s="4">
        <v>46</v>
      </c>
      <c r="B48" s="4">
        <f t="shared" si="0"/>
        <v>46</v>
      </c>
      <c r="C48" s="4"/>
      <c r="D48" s="4"/>
      <c r="E48" s="4"/>
      <c r="F48" s="8">
        <f t="shared" si="2"/>
        <v>999</v>
      </c>
      <c r="G48" s="4"/>
    </row>
    <row r="49" spans="1:44" x14ac:dyDescent="0.2">
      <c r="A49" s="4">
        <v>47</v>
      </c>
      <c r="B49" s="4">
        <f t="shared" si="0"/>
        <v>47</v>
      </c>
      <c r="C49" s="4"/>
      <c r="D49" s="4"/>
      <c r="E49" s="4"/>
      <c r="F49" s="8">
        <f t="shared" si="2"/>
        <v>999</v>
      </c>
      <c r="G49" s="4"/>
      <c r="R49"/>
      <c r="S49"/>
      <c r="T49"/>
      <c r="AA49"/>
      <c r="AB49"/>
      <c r="AH49"/>
      <c r="AI49"/>
      <c r="AJ49"/>
      <c r="AP49"/>
      <c r="AQ49"/>
      <c r="AR49"/>
    </row>
    <row r="50" spans="1:44" x14ac:dyDescent="0.2">
      <c r="A50" s="4">
        <v>48</v>
      </c>
      <c r="B50" s="4">
        <f t="shared" si="0"/>
        <v>48</v>
      </c>
      <c r="C50" s="4"/>
      <c r="D50" s="4"/>
      <c r="E50" s="4"/>
      <c r="F50" s="8">
        <f t="shared" si="2"/>
        <v>999</v>
      </c>
      <c r="G50" s="4"/>
      <c r="R50"/>
      <c r="S50"/>
      <c r="T50"/>
      <c r="AA50"/>
      <c r="AB50"/>
      <c r="AH50"/>
      <c r="AI50"/>
      <c r="AJ50"/>
      <c r="AP50"/>
      <c r="AQ50"/>
      <c r="AR50"/>
    </row>
    <row r="51" spans="1:44" x14ac:dyDescent="0.2">
      <c r="A51" s="4">
        <v>49</v>
      </c>
      <c r="B51" s="4">
        <f t="shared" si="0"/>
        <v>49</v>
      </c>
      <c r="C51" s="4"/>
      <c r="D51" s="4"/>
      <c r="E51" s="4"/>
      <c r="F51" s="8">
        <f t="shared" si="2"/>
        <v>999</v>
      </c>
      <c r="G51" s="4"/>
      <c r="R51"/>
      <c r="S51"/>
      <c r="T51"/>
      <c r="AA51"/>
      <c r="AB51"/>
      <c r="AH51"/>
      <c r="AI51"/>
      <c r="AJ51"/>
      <c r="AP51"/>
      <c r="AQ51"/>
      <c r="AR51"/>
    </row>
    <row r="52" spans="1:44" x14ac:dyDescent="0.2">
      <c r="A52" s="4">
        <v>50</v>
      </c>
      <c r="B52" s="4">
        <f t="shared" si="0"/>
        <v>50</v>
      </c>
      <c r="C52" s="4"/>
      <c r="D52" s="4"/>
      <c r="E52" s="4"/>
      <c r="F52" s="8">
        <f t="shared" si="2"/>
        <v>999</v>
      </c>
      <c r="G52" s="4"/>
      <c r="R52"/>
      <c r="S52"/>
      <c r="T52"/>
      <c r="AA52"/>
      <c r="AB52"/>
      <c r="AH52"/>
      <c r="AI52"/>
      <c r="AJ52"/>
      <c r="AP52"/>
      <c r="AQ52"/>
      <c r="AR52"/>
    </row>
    <row r="53" spans="1:44" x14ac:dyDescent="0.2">
      <c r="A53" s="4">
        <v>51</v>
      </c>
      <c r="B53" s="4">
        <f t="shared" si="0"/>
        <v>51</v>
      </c>
      <c r="C53" s="4"/>
      <c r="D53" s="4"/>
      <c r="E53" s="4"/>
      <c r="F53" s="8">
        <f t="shared" si="2"/>
        <v>999</v>
      </c>
      <c r="G53" s="4"/>
      <c r="R53"/>
      <c r="S53"/>
      <c r="T53"/>
      <c r="AA53"/>
      <c r="AB53"/>
      <c r="AH53"/>
      <c r="AI53"/>
      <c r="AJ53"/>
      <c r="AP53"/>
      <c r="AQ53"/>
      <c r="AR53"/>
    </row>
    <row r="54" spans="1:44" x14ac:dyDescent="0.2">
      <c r="A54" s="4">
        <v>52</v>
      </c>
      <c r="B54" s="4">
        <f t="shared" si="0"/>
        <v>52</v>
      </c>
      <c r="C54" s="4"/>
      <c r="D54" s="4"/>
      <c r="E54" s="4"/>
      <c r="F54" s="8">
        <f t="shared" si="2"/>
        <v>999</v>
      </c>
      <c r="G54" s="4"/>
      <c r="R54"/>
      <c r="S54"/>
      <c r="T54"/>
      <c r="AA54"/>
      <c r="AB54"/>
      <c r="AH54"/>
      <c r="AI54"/>
      <c r="AJ54"/>
      <c r="AP54"/>
      <c r="AQ54"/>
      <c r="AR54"/>
    </row>
    <row r="55" spans="1:44" x14ac:dyDescent="0.2">
      <c r="A55" s="4">
        <v>53</v>
      </c>
      <c r="B55" s="4">
        <f t="shared" si="0"/>
        <v>53</v>
      </c>
      <c r="C55" s="4"/>
      <c r="D55" s="4"/>
      <c r="E55" s="4"/>
      <c r="F55" s="8">
        <f t="shared" si="2"/>
        <v>999</v>
      </c>
      <c r="G55" s="4"/>
      <c r="R55"/>
      <c r="S55"/>
      <c r="T55"/>
      <c r="AA55"/>
      <c r="AB55"/>
      <c r="AH55"/>
      <c r="AI55"/>
      <c r="AJ55"/>
      <c r="AP55"/>
      <c r="AQ55"/>
      <c r="AR55"/>
    </row>
    <row r="56" spans="1:44" x14ac:dyDescent="0.2">
      <c r="A56" s="4">
        <v>54</v>
      </c>
      <c r="B56" s="4">
        <f t="shared" si="0"/>
        <v>54</v>
      </c>
      <c r="C56" s="4"/>
      <c r="D56" s="4"/>
      <c r="E56" s="4"/>
      <c r="F56" s="8">
        <f t="shared" si="2"/>
        <v>999</v>
      </c>
      <c r="G56" s="4"/>
      <c r="R56"/>
      <c r="S56"/>
      <c r="T56"/>
      <c r="AA56"/>
      <c r="AB56"/>
      <c r="AH56"/>
      <c r="AI56"/>
      <c r="AJ56"/>
      <c r="AP56"/>
      <c r="AQ56"/>
      <c r="AR56"/>
    </row>
    <row r="57" spans="1:44" x14ac:dyDescent="0.2">
      <c r="A57" s="4">
        <v>55</v>
      </c>
      <c r="B57" s="4">
        <f t="shared" si="0"/>
        <v>55</v>
      </c>
      <c r="C57" s="4"/>
      <c r="D57" s="4"/>
      <c r="E57" s="4"/>
      <c r="F57" s="8">
        <f t="shared" si="2"/>
        <v>999</v>
      </c>
      <c r="G57" s="4"/>
      <c r="R57"/>
      <c r="S57"/>
      <c r="T57"/>
      <c r="AA57"/>
      <c r="AB57"/>
      <c r="AH57"/>
      <c r="AI57"/>
      <c r="AJ57"/>
      <c r="AP57"/>
      <c r="AQ57"/>
      <c r="AR57"/>
    </row>
    <row r="58" spans="1:44" x14ac:dyDescent="0.2">
      <c r="A58" s="4">
        <v>56</v>
      </c>
      <c r="B58" s="4">
        <f t="shared" si="0"/>
        <v>56</v>
      </c>
      <c r="C58" s="4"/>
      <c r="D58" s="4"/>
      <c r="E58" s="4"/>
      <c r="F58" s="8">
        <f t="shared" si="2"/>
        <v>999</v>
      </c>
      <c r="G58" s="4"/>
      <c r="R58"/>
      <c r="S58"/>
      <c r="T58"/>
      <c r="AA58"/>
      <c r="AB58"/>
      <c r="AH58"/>
      <c r="AI58"/>
      <c r="AJ58"/>
      <c r="AP58"/>
      <c r="AQ58"/>
      <c r="AR58"/>
    </row>
    <row r="59" spans="1:44" x14ac:dyDescent="0.2">
      <c r="A59" s="4">
        <v>57</v>
      </c>
      <c r="B59" s="4">
        <f t="shared" si="0"/>
        <v>57</v>
      </c>
      <c r="C59" s="4"/>
      <c r="D59" s="4"/>
      <c r="E59" s="4"/>
      <c r="F59" s="8">
        <f t="shared" si="2"/>
        <v>999</v>
      </c>
      <c r="G59" s="4"/>
      <c r="R59"/>
      <c r="S59"/>
      <c r="T59"/>
      <c r="AA59"/>
      <c r="AB59"/>
      <c r="AH59"/>
      <c r="AI59"/>
      <c r="AJ59"/>
      <c r="AP59"/>
      <c r="AQ59"/>
      <c r="AR59"/>
    </row>
    <row r="60" spans="1:44" x14ac:dyDescent="0.2">
      <c r="A60" s="4">
        <v>58</v>
      </c>
      <c r="B60" s="4">
        <f t="shared" si="0"/>
        <v>58</v>
      </c>
      <c r="C60" s="4"/>
      <c r="D60" s="4"/>
      <c r="E60" s="4"/>
      <c r="F60" s="8">
        <f t="shared" si="2"/>
        <v>999</v>
      </c>
      <c r="G60" s="4"/>
      <c r="R60"/>
      <c r="S60"/>
      <c r="T60"/>
      <c r="AA60"/>
      <c r="AB60"/>
      <c r="AH60"/>
      <c r="AI60"/>
      <c r="AJ60"/>
      <c r="AP60"/>
      <c r="AQ60"/>
      <c r="AR60"/>
    </row>
    <row r="61" spans="1:44" x14ac:dyDescent="0.2">
      <c r="A61" s="4">
        <v>59</v>
      </c>
      <c r="B61" s="4">
        <f t="shared" si="0"/>
        <v>59</v>
      </c>
      <c r="C61" s="4"/>
      <c r="D61" s="4"/>
      <c r="E61" s="4"/>
      <c r="F61" s="8">
        <f t="shared" si="2"/>
        <v>999</v>
      </c>
      <c r="G61" s="4"/>
      <c r="R61"/>
      <c r="S61"/>
      <c r="T61"/>
      <c r="AA61"/>
      <c r="AB61"/>
      <c r="AH61"/>
      <c r="AI61"/>
      <c r="AJ61"/>
      <c r="AP61"/>
      <c r="AQ61"/>
      <c r="AR61"/>
    </row>
    <row r="62" spans="1:44" x14ac:dyDescent="0.2">
      <c r="A62" s="4">
        <v>60</v>
      </c>
      <c r="B62" s="4">
        <f t="shared" si="0"/>
        <v>60</v>
      </c>
      <c r="C62" s="4"/>
      <c r="D62" s="4"/>
      <c r="E62" s="4"/>
      <c r="F62" s="8">
        <f t="shared" si="2"/>
        <v>999</v>
      </c>
      <c r="G62" s="4"/>
      <c r="R62"/>
      <c r="S62"/>
      <c r="T62"/>
      <c r="AA62"/>
      <c r="AB62"/>
      <c r="AH62"/>
      <c r="AI62"/>
      <c r="AJ62"/>
      <c r="AP62"/>
      <c r="AQ62"/>
      <c r="AR62"/>
    </row>
    <row r="63" spans="1:44" x14ac:dyDescent="0.2">
      <c r="A63" s="4">
        <v>61</v>
      </c>
      <c r="B63" s="4">
        <f t="shared" si="0"/>
        <v>61</v>
      </c>
      <c r="C63" s="4"/>
      <c r="D63" s="4"/>
      <c r="E63" s="4"/>
      <c r="F63" s="8">
        <f t="shared" si="2"/>
        <v>999</v>
      </c>
      <c r="G63" s="4"/>
      <c r="R63"/>
      <c r="S63"/>
      <c r="T63"/>
    </row>
    <row r="64" spans="1:44" x14ac:dyDescent="0.2">
      <c r="A64" s="4">
        <v>62</v>
      </c>
      <c r="B64" s="4">
        <f t="shared" si="0"/>
        <v>62</v>
      </c>
      <c r="C64" s="4"/>
      <c r="D64" s="4"/>
      <c r="E64" s="4"/>
      <c r="F64" s="8">
        <f t="shared" si="2"/>
        <v>999</v>
      </c>
      <c r="G64" s="4"/>
      <c r="R64"/>
      <c r="S64"/>
      <c r="T64"/>
    </row>
    <row r="65" spans="1:44" x14ac:dyDescent="0.2">
      <c r="A65" s="4">
        <v>63</v>
      </c>
      <c r="B65" s="4">
        <f t="shared" si="0"/>
        <v>63</v>
      </c>
      <c r="C65" s="4"/>
      <c r="D65" s="4"/>
      <c r="E65" s="4"/>
      <c r="F65" s="8">
        <f t="shared" si="2"/>
        <v>999</v>
      </c>
      <c r="G65" s="4"/>
      <c r="R65"/>
      <c r="S65"/>
      <c r="T65"/>
      <c r="AA65"/>
      <c r="AB65"/>
      <c r="AH65"/>
      <c r="AI65"/>
      <c r="AJ65"/>
      <c r="AP65"/>
      <c r="AQ65"/>
      <c r="AR65"/>
    </row>
    <row r="66" spans="1:44" x14ac:dyDescent="0.2">
      <c r="A66" s="4">
        <v>64</v>
      </c>
      <c r="B66" s="4">
        <f t="shared" si="0"/>
        <v>64</v>
      </c>
      <c r="C66" s="4"/>
      <c r="D66" s="4"/>
      <c r="E66" s="4"/>
      <c r="F66" s="8">
        <f t="shared" si="2"/>
        <v>999</v>
      </c>
      <c r="G66" s="4"/>
      <c r="R66"/>
      <c r="S66"/>
      <c r="T66"/>
      <c r="AA66"/>
      <c r="AB66"/>
      <c r="AH66"/>
      <c r="AI66"/>
      <c r="AJ66"/>
      <c r="AP66"/>
      <c r="AQ66"/>
      <c r="AR66"/>
    </row>
    <row r="67" spans="1:44" x14ac:dyDescent="0.2">
      <c r="A67" s="4">
        <v>65</v>
      </c>
      <c r="B67" s="4">
        <f t="shared" ref="B67:B128" si="3">IF(A67&gt;0,A67,999)</f>
        <v>65</v>
      </c>
      <c r="C67" s="4"/>
      <c r="D67" s="4"/>
      <c r="E67" s="4"/>
      <c r="F67" s="8">
        <f t="shared" ref="F67:F98" si="4">IF(G67&gt;0,G67,999)</f>
        <v>999</v>
      </c>
      <c r="G67" s="4"/>
      <c r="R67"/>
      <c r="S67"/>
      <c r="T67"/>
      <c r="AA67"/>
      <c r="AB67"/>
      <c r="AH67"/>
      <c r="AI67"/>
      <c r="AJ67"/>
      <c r="AP67"/>
      <c r="AQ67"/>
      <c r="AR67"/>
    </row>
    <row r="68" spans="1:44" x14ac:dyDescent="0.2">
      <c r="A68" s="4">
        <v>66</v>
      </c>
      <c r="B68" s="4">
        <f t="shared" si="3"/>
        <v>66</v>
      </c>
      <c r="C68" s="4"/>
      <c r="D68" s="4"/>
      <c r="E68" s="4"/>
      <c r="F68" s="8">
        <f t="shared" si="4"/>
        <v>999</v>
      </c>
      <c r="G68" s="4"/>
      <c r="R68"/>
      <c r="S68"/>
      <c r="T68"/>
      <c r="AA68"/>
      <c r="AB68"/>
      <c r="AH68"/>
      <c r="AI68"/>
      <c r="AJ68"/>
      <c r="AP68"/>
      <c r="AQ68"/>
      <c r="AR68"/>
    </row>
    <row r="69" spans="1:44" x14ac:dyDescent="0.2">
      <c r="A69" s="4">
        <v>67</v>
      </c>
      <c r="B69" s="4">
        <f t="shared" si="3"/>
        <v>67</v>
      </c>
      <c r="C69" s="4"/>
      <c r="D69" s="4"/>
      <c r="E69" s="4"/>
      <c r="F69" s="8">
        <f t="shared" si="4"/>
        <v>999</v>
      </c>
      <c r="G69" s="4"/>
      <c r="R69"/>
      <c r="S69"/>
      <c r="T69"/>
      <c r="AA69"/>
      <c r="AB69"/>
      <c r="AH69"/>
      <c r="AI69"/>
      <c r="AJ69"/>
      <c r="AP69"/>
      <c r="AQ69"/>
      <c r="AR69"/>
    </row>
    <row r="70" spans="1:44" x14ac:dyDescent="0.2">
      <c r="A70" s="4">
        <v>68</v>
      </c>
      <c r="B70" s="4">
        <f t="shared" si="3"/>
        <v>68</v>
      </c>
      <c r="C70" s="4"/>
      <c r="D70" s="4"/>
      <c r="E70" s="4"/>
      <c r="F70" s="8">
        <f t="shared" si="4"/>
        <v>999</v>
      </c>
      <c r="G70" s="4"/>
      <c r="R70"/>
      <c r="S70"/>
      <c r="T70"/>
      <c r="AA70"/>
      <c r="AB70"/>
      <c r="AH70"/>
      <c r="AI70"/>
      <c r="AJ70"/>
      <c r="AP70"/>
      <c r="AQ70"/>
      <c r="AR70"/>
    </row>
    <row r="71" spans="1:44" x14ac:dyDescent="0.2">
      <c r="A71" s="4">
        <v>69</v>
      </c>
      <c r="B71" s="4">
        <f t="shared" si="3"/>
        <v>69</v>
      </c>
      <c r="C71" s="4"/>
      <c r="D71" s="4"/>
      <c r="E71" s="4"/>
      <c r="F71" s="8">
        <f t="shared" si="4"/>
        <v>999</v>
      </c>
      <c r="G71" s="4"/>
      <c r="R71"/>
      <c r="S71"/>
      <c r="T71"/>
      <c r="AA71"/>
      <c r="AB71"/>
      <c r="AH71"/>
      <c r="AI71"/>
      <c r="AJ71"/>
      <c r="AP71"/>
      <c r="AQ71"/>
      <c r="AR71"/>
    </row>
    <row r="72" spans="1:44" x14ac:dyDescent="0.2">
      <c r="A72" s="4">
        <v>70</v>
      </c>
      <c r="B72" s="4">
        <f t="shared" si="3"/>
        <v>70</v>
      </c>
      <c r="C72" s="4"/>
      <c r="D72" s="4"/>
      <c r="E72" s="4"/>
      <c r="F72" s="8">
        <f t="shared" si="4"/>
        <v>999</v>
      </c>
      <c r="G72" s="4"/>
      <c r="R72"/>
      <c r="S72"/>
      <c r="T72"/>
      <c r="AA72"/>
      <c r="AB72"/>
      <c r="AH72"/>
      <c r="AI72"/>
      <c r="AJ72"/>
      <c r="AP72"/>
      <c r="AQ72"/>
      <c r="AR72"/>
    </row>
    <row r="73" spans="1:44" x14ac:dyDescent="0.2">
      <c r="A73" s="4">
        <v>71</v>
      </c>
      <c r="B73" s="4">
        <f t="shared" si="3"/>
        <v>71</v>
      </c>
      <c r="C73" s="4"/>
      <c r="D73" s="4"/>
      <c r="E73" s="4"/>
      <c r="F73" s="8">
        <f t="shared" si="4"/>
        <v>999</v>
      </c>
      <c r="G73" s="4"/>
      <c r="R73"/>
      <c r="S73"/>
      <c r="T73"/>
      <c r="AA73"/>
      <c r="AB73"/>
      <c r="AH73"/>
      <c r="AI73"/>
      <c r="AJ73"/>
      <c r="AP73"/>
      <c r="AQ73"/>
      <c r="AR73"/>
    </row>
    <row r="74" spans="1:44" x14ac:dyDescent="0.2">
      <c r="A74" s="4">
        <v>72</v>
      </c>
      <c r="B74" s="4">
        <f t="shared" si="3"/>
        <v>72</v>
      </c>
      <c r="C74" s="4"/>
      <c r="D74" s="4"/>
      <c r="E74" s="4"/>
      <c r="F74" s="8">
        <f t="shared" si="4"/>
        <v>999</v>
      </c>
      <c r="G74" s="4"/>
      <c r="R74"/>
      <c r="S74"/>
      <c r="T74"/>
      <c r="AA74"/>
      <c r="AB74"/>
      <c r="AH74"/>
      <c r="AI74"/>
      <c r="AJ74"/>
      <c r="AP74"/>
      <c r="AQ74"/>
      <c r="AR74"/>
    </row>
    <row r="75" spans="1:44" x14ac:dyDescent="0.2">
      <c r="A75" s="4">
        <v>73</v>
      </c>
      <c r="B75" s="4">
        <f t="shared" si="3"/>
        <v>73</v>
      </c>
      <c r="C75" s="4"/>
      <c r="D75" s="4"/>
      <c r="E75" s="4"/>
      <c r="F75" s="8">
        <f t="shared" si="4"/>
        <v>999</v>
      </c>
      <c r="G75" s="4"/>
      <c r="R75"/>
      <c r="S75"/>
      <c r="T75"/>
      <c r="AA75"/>
      <c r="AB75"/>
      <c r="AH75"/>
      <c r="AI75"/>
      <c r="AJ75"/>
      <c r="AP75"/>
      <c r="AQ75"/>
      <c r="AR75"/>
    </row>
    <row r="76" spans="1:44" x14ac:dyDescent="0.2">
      <c r="A76" s="4">
        <v>74</v>
      </c>
      <c r="B76" s="4">
        <f t="shared" si="3"/>
        <v>74</v>
      </c>
      <c r="C76" s="4"/>
      <c r="D76" s="4"/>
      <c r="E76" s="4"/>
      <c r="F76" s="8">
        <f t="shared" si="4"/>
        <v>999</v>
      </c>
      <c r="G76" s="4"/>
      <c r="R76"/>
      <c r="S76"/>
      <c r="T76"/>
      <c r="AA76"/>
      <c r="AB76"/>
      <c r="AH76"/>
      <c r="AI76"/>
      <c r="AJ76"/>
      <c r="AP76"/>
      <c r="AQ76"/>
      <c r="AR76"/>
    </row>
    <row r="77" spans="1:44" x14ac:dyDescent="0.2">
      <c r="A77" s="4">
        <v>75</v>
      </c>
      <c r="B77" s="4">
        <f t="shared" si="3"/>
        <v>75</v>
      </c>
      <c r="C77" s="4"/>
      <c r="D77" s="4"/>
      <c r="E77" s="4"/>
      <c r="F77" s="8">
        <f t="shared" si="4"/>
        <v>999</v>
      </c>
      <c r="G77" s="4"/>
      <c r="R77"/>
      <c r="S77"/>
      <c r="T77"/>
      <c r="AA77"/>
      <c r="AB77"/>
      <c r="AH77"/>
      <c r="AI77"/>
      <c r="AJ77"/>
      <c r="AP77"/>
      <c r="AQ77"/>
      <c r="AR77"/>
    </row>
    <row r="78" spans="1:44" x14ac:dyDescent="0.2">
      <c r="A78" s="4">
        <v>76</v>
      </c>
      <c r="B78" s="4">
        <f t="shared" si="3"/>
        <v>76</v>
      </c>
      <c r="C78" s="4"/>
      <c r="D78" s="4"/>
      <c r="E78" s="4"/>
      <c r="F78" s="8">
        <f t="shared" si="4"/>
        <v>999</v>
      </c>
      <c r="G78" s="4"/>
      <c r="R78"/>
      <c r="S78"/>
      <c r="T78"/>
      <c r="AA78"/>
      <c r="AB78"/>
      <c r="AH78"/>
      <c r="AI78"/>
      <c r="AJ78"/>
      <c r="AP78"/>
      <c r="AQ78"/>
      <c r="AR78"/>
    </row>
    <row r="79" spans="1:44" x14ac:dyDescent="0.2">
      <c r="A79" s="4">
        <v>77</v>
      </c>
      <c r="B79" s="4">
        <f t="shared" si="3"/>
        <v>77</v>
      </c>
      <c r="C79" s="4"/>
      <c r="D79" s="4"/>
      <c r="E79" s="4"/>
      <c r="F79" s="8">
        <f t="shared" si="4"/>
        <v>999</v>
      </c>
      <c r="G79" s="4"/>
      <c r="R79"/>
      <c r="S79"/>
      <c r="T79"/>
      <c r="AA79"/>
      <c r="AB79"/>
      <c r="AH79"/>
      <c r="AI79"/>
      <c r="AJ79"/>
      <c r="AP79"/>
      <c r="AQ79"/>
      <c r="AR79"/>
    </row>
    <row r="80" spans="1:44" x14ac:dyDescent="0.2">
      <c r="A80" s="4">
        <v>78</v>
      </c>
      <c r="B80" s="4">
        <f t="shared" si="3"/>
        <v>78</v>
      </c>
      <c r="C80" s="4"/>
      <c r="D80" s="4"/>
      <c r="E80" s="4"/>
      <c r="F80" s="8">
        <f t="shared" si="4"/>
        <v>999</v>
      </c>
      <c r="G80" s="4"/>
      <c r="R80"/>
      <c r="S80"/>
      <c r="T80"/>
      <c r="AA80"/>
      <c r="AB80"/>
      <c r="AH80"/>
      <c r="AI80"/>
      <c r="AJ80"/>
      <c r="AP80"/>
      <c r="AQ80"/>
      <c r="AR80"/>
    </row>
    <row r="81" spans="1:44" x14ac:dyDescent="0.2">
      <c r="A81" s="4">
        <v>79</v>
      </c>
      <c r="B81" s="4">
        <f t="shared" si="3"/>
        <v>79</v>
      </c>
      <c r="C81" s="4"/>
      <c r="D81" s="4"/>
      <c r="E81" s="4"/>
      <c r="F81" s="8">
        <f t="shared" si="4"/>
        <v>999</v>
      </c>
      <c r="G81" s="4"/>
      <c r="R81"/>
      <c r="S81"/>
      <c r="T81"/>
      <c r="AA81"/>
      <c r="AB81"/>
      <c r="AH81"/>
      <c r="AI81"/>
      <c r="AJ81"/>
      <c r="AP81"/>
      <c r="AQ81"/>
      <c r="AR81"/>
    </row>
    <row r="82" spans="1:44" x14ac:dyDescent="0.2">
      <c r="A82" s="4">
        <v>80</v>
      </c>
      <c r="B82" s="4">
        <f t="shared" si="3"/>
        <v>80</v>
      </c>
      <c r="C82" s="4"/>
      <c r="D82" s="4"/>
      <c r="E82" s="4"/>
      <c r="F82" s="8">
        <f t="shared" si="4"/>
        <v>999</v>
      </c>
      <c r="G82" s="4"/>
      <c r="R82"/>
      <c r="S82"/>
      <c r="T82"/>
      <c r="AA82"/>
      <c r="AB82"/>
      <c r="AH82"/>
      <c r="AI82"/>
      <c r="AJ82"/>
      <c r="AP82"/>
      <c r="AQ82"/>
      <c r="AR82"/>
    </row>
    <row r="83" spans="1:44" x14ac:dyDescent="0.2">
      <c r="A83" s="4">
        <v>81</v>
      </c>
      <c r="B83" s="4">
        <f t="shared" si="3"/>
        <v>81</v>
      </c>
      <c r="C83" s="4"/>
      <c r="D83" s="4"/>
      <c r="E83" s="4"/>
      <c r="F83" s="8">
        <f t="shared" si="4"/>
        <v>999</v>
      </c>
      <c r="G83" s="4"/>
      <c r="R83"/>
      <c r="S83"/>
      <c r="T83"/>
      <c r="AA83"/>
      <c r="AB83"/>
      <c r="AH83"/>
      <c r="AI83"/>
      <c r="AJ83"/>
      <c r="AP83"/>
      <c r="AQ83"/>
      <c r="AR83"/>
    </row>
    <row r="84" spans="1:44" x14ac:dyDescent="0.2">
      <c r="A84" s="4">
        <v>82</v>
      </c>
      <c r="B84" s="4">
        <f t="shared" si="3"/>
        <v>82</v>
      </c>
      <c r="C84" s="4"/>
      <c r="D84" s="4"/>
      <c r="E84" s="4"/>
      <c r="F84" s="8">
        <f t="shared" si="4"/>
        <v>999</v>
      </c>
      <c r="G84" s="4"/>
      <c r="R84"/>
      <c r="S84"/>
      <c r="T84"/>
      <c r="AA84"/>
      <c r="AB84"/>
      <c r="AH84"/>
      <c r="AI84"/>
      <c r="AJ84"/>
      <c r="AP84"/>
      <c r="AQ84"/>
      <c r="AR84"/>
    </row>
    <row r="85" spans="1:44" x14ac:dyDescent="0.2">
      <c r="A85" s="4">
        <v>83</v>
      </c>
      <c r="B85" s="4">
        <f t="shared" si="3"/>
        <v>83</v>
      </c>
      <c r="C85" s="4"/>
      <c r="D85" s="4"/>
      <c r="E85" s="4"/>
      <c r="F85" s="8">
        <f t="shared" si="4"/>
        <v>999</v>
      </c>
      <c r="G85" s="4"/>
      <c r="R85"/>
      <c r="S85"/>
      <c r="T85"/>
      <c r="AA85"/>
      <c r="AB85"/>
      <c r="AH85"/>
      <c r="AI85"/>
      <c r="AJ85"/>
      <c r="AP85"/>
      <c r="AQ85"/>
      <c r="AR85"/>
    </row>
    <row r="86" spans="1:44" x14ac:dyDescent="0.2">
      <c r="A86" s="4">
        <v>84</v>
      </c>
      <c r="B86" s="4">
        <f t="shared" si="3"/>
        <v>84</v>
      </c>
      <c r="C86" s="4"/>
      <c r="D86" s="4"/>
      <c r="E86" s="4"/>
      <c r="F86" s="8">
        <f t="shared" si="4"/>
        <v>999</v>
      </c>
      <c r="G86" s="4"/>
      <c r="R86"/>
      <c r="S86"/>
      <c r="T86"/>
      <c r="AA86"/>
      <c r="AB86"/>
      <c r="AH86"/>
      <c r="AI86"/>
      <c r="AJ86"/>
      <c r="AP86"/>
      <c r="AQ86"/>
      <c r="AR86"/>
    </row>
    <row r="87" spans="1:44" x14ac:dyDescent="0.2">
      <c r="A87" s="4">
        <v>85</v>
      </c>
      <c r="B87" s="4">
        <f t="shared" si="3"/>
        <v>85</v>
      </c>
      <c r="C87" s="4"/>
      <c r="D87" s="4"/>
      <c r="E87" s="4"/>
      <c r="F87" s="8">
        <f t="shared" si="4"/>
        <v>999</v>
      </c>
      <c r="G87" s="4"/>
      <c r="R87"/>
      <c r="S87"/>
      <c r="T87"/>
      <c r="AA87"/>
      <c r="AB87"/>
      <c r="AH87"/>
      <c r="AI87"/>
      <c r="AJ87"/>
      <c r="AP87"/>
      <c r="AQ87"/>
      <c r="AR87"/>
    </row>
    <row r="88" spans="1:44" x14ac:dyDescent="0.2">
      <c r="A88" s="4">
        <v>86</v>
      </c>
      <c r="B88" s="4">
        <f t="shared" si="3"/>
        <v>86</v>
      </c>
      <c r="C88" s="4"/>
      <c r="D88" s="4"/>
      <c r="E88" s="4"/>
      <c r="F88" s="8">
        <f t="shared" si="4"/>
        <v>999</v>
      </c>
      <c r="G88" s="4"/>
      <c r="R88"/>
      <c r="S88"/>
      <c r="T88"/>
      <c r="AA88"/>
      <c r="AB88"/>
      <c r="AH88"/>
      <c r="AI88"/>
      <c r="AJ88"/>
      <c r="AP88"/>
      <c r="AQ88"/>
      <c r="AR88"/>
    </row>
    <row r="89" spans="1:44" x14ac:dyDescent="0.2">
      <c r="A89" s="4">
        <v>87</v>
      </c>
      <c r="B89" s="4">
        <f t="shared" si="3"/>
        <v>87</v>
      </c>
      <c r="C89" s="4"/>
      <c r="D89" s="4"/>
      <c r="E89" s="4"/>
      <c r="F89" s="8">
        <f t="shared" si="4"/>
        <v>999</v>
      </c>
      <c r="G89" s="4"/>
      <c r="R89"/>
      <c r="S89"/>
      <c r="T89"/>
      <c r="AA89"/>
      <c r="AB89"/>
      <c r="AH89"/>
      <c r="AI89"/>
      <c r="AJ89"/>
      <c r="AP89"/>
      <c r="AQ89"/>
      <c r="AR89"/>
    </row>
    <row r="90" spans="1:44" x14ac:dyDescent="0.2">
      <c r="A90" s="4">
        <v>88</v>
      </c>
      <c r="B90" s="4">
        <f t="shared" si="3"/>
        <v>88</v>
      </c>
      <c r="C90" s="4"/>
      <c r="D90" s="4"/>
      <c r="E90" s="4"/>
      <c r="F90" s="8">
        <f t="shared" si="4"/>
        <v>999</v>
      </c>
      <c r="G90" s="4"/>
      <c r="R90"/>
      <c r="S90"/>
      <c r="T90"/>
      <c r="AA90"/>
      <c r="AB90"/>
      <c r="AH90"/>
      <c r="AI90"/>
      <c r="AJ90"/>
      <c r="AP90"/>
      <c r="AQ90"/>
      <c r="AR90"/>
    </row>
    <row r="91" spans="1:44" x14ac:dyDescent="0.2">
      <c r="A91" s="4">
        <v>89</v>
      </c>
      <c r="B91" s="4">
        <f t="shared" si="3"/>
        <v>89</v>
      </c>
      <c r="C91" s="4"/>
      <c r="D91" s="4"/>
      <c r="E91" s="4"/>
      <c r="F91" s="8">
        <f t="shared" si="4"/>
        <v>999</v>
      </c>
      <c r="G91" s="4"/>
      <c r="R91"/>
      <c r="S91"/>
      <c r="T91"/>
      <c r="AA91"/>
      <c r="AB91"/>
      <c r="AH91"/>
      <c r="AI91"/>
      <c r="AJ91"/>
      <c r="AP91"/>
      <c r="AQ91"/>
      <c r="AR91"/>
    </row>
    <row r="92" spans="1:44" x14ac:dyDescent="0.2">
      <c r="A92" s="4">
        <v>90</v>
      </c>
      <c r="B92" s="4">
        <f t="shared" si="3"/>
        <v>90</v>
      </c>
      <c r="C92" s="4"/>
      <c r="D92" s="4"/>
      <c r="E92" s="4"/>
      <c r="F92" s="8">
        <f t="shared" si="4"/>
        <v>999</v>
      </c>
      <c r="G92" s="4"/>
      <c r="R92"/>
      <c r="S92"/>
      <c r="T92"/>
      <c r="AA92"/>
      <c r="AB92"/>
      <c r="AH92"/>
      <c r="AI92"/>
      <c r="AJ92"/>
      <c r="AP92"/>
      <c r="AQ92"/>
      <c r="AR92"/>
    </row>
    <row r="93" spans="1:44" x14ac:dyDescent="0.2">
      <c r="A93" s="4">
        <v>91</v>
      </c>
      <c r="B93" s="4">
        <f t="shared" si="3"/>
        <v>91</v>
      </c>
      <c r="C93" s="4"/>
      <c r="D93" s="4"/>
      <c r="E93" s="4"/>
      <c r="F93" s="8">
        <f t="shared" si="4"/>
        <v>999</v>
      </c>
      <c r="G93" s="4"/>
      <c r="R93"/>
      <c r="S93"/>
      <c r="T93"/>
      <c r="AA93"/>
      <c r="AB93"/>
      <c r="AH93"/>
      <c r="AI93"/>
      <c r="AJ93"/>
      <c r="AP93"/>
      <c r="AQ93"/>
      <c r="AR93"/>
    </row>
    <row r="94" spans="1:44" x14ac:dyDescent="0.2">
      <c r="A94" s="4">
        <v>92</v>
      </c>
      <c r="B94" s="4">
        <f t="shared" si="3"/>
        <v>92</v>
      </c>
      <c r="C94" s="4"/>
      <c r="D94" s="4"/>
      <c r="E94" s="4"/>
      <c r="F94" s="8">
        <f t="shared" si="4"/>
        <v>999</v>
      </c>
      <c r="G94" s="4"/>
      <c r="R94"/>
      <c r="S94"/>
      <c r="T94"/>
      <c r="AA94"/>
      <c r="AB94"/>
      <c r="AH94"/>
      <c r="AI94"/>
      <c r="AJ94"/>
      <c r="AP94"/>
      <c r="AQ94"/>
      <c r="AR94"/>
    </row>
    <row r="95" spans="1:44" x14ac:dyDescent="0.2">
      <c r="A95" s="4">
        <v>93</v>
      </c>
      <c r="B95" s="4">
        <f t="shared" si="3"/>
        <v>93</v>
      </c>
      <c r="C95" s="4"/>
      <c r="D95" s="4"/>
      <c r="E95" s="4"/>
      <c r="F95" s="8">
        <f t="shared" si="4"/>
        <v>999</v>
      </c>
      <c r="G95" s="4"/>
      <c r="R95"/>
      <c r="S95"/>
      <c r="T95"/>
      <c r="AA95"/>
      <c r="AB95"/>
      <c r="AH95"/>
      <c r="AI95"/>
      <c r="AJ95"/>
      <c r="AP95"/>
      <c r="AQ95"/>
      <c r="AR95"/>
    </row>
    <row r="96" spans="1:44" x14ac:dyDescent="0.2">
      <c r="A96" s="4">
        <v>94</v>
      </c>
      <c r="B96" s="4">
        <f t="shared" si="3"/>
        <v>94</v>
      </c>
      <c r="C96" s="4"/>
      <c r="D96" s="4"/>
      <c r="E96" s="4"/>
      <c r="F96" s="8">
        <f t="shared" si="4"/>
        <v>999</v>
      </c>
      <c r="G96" s="4"/>
      <c r="R96"/>
      <c r="S96"/>
      <c r="T96"/>
      <c r="AA96"/>
      <c r="AB96"/>
      <c r="AH96"/>
      <c r="AI96"/>
      <c r="AJ96"/>
      <c r="AP96"/>
      <c r="AQ96"/>
      <c r="AR96"/>
    </row>
    <row r="97" spans="1:44" x14ac:dyDescent="0.2">
      <c r="A97" s="4">
        <v>95</v>
      </c>
      <c r="B97" s="4">
        <f t="shared" si="3"/>
        <v>95</v>
      </c>
      <c r="C97" s="4"/>
      <c r="D97" s="4"/>
      <c r="E97" s="4"/>
      <c r="F97" s="8">
        <f t="shared" si="4"/>
        <v>999</v>
      </c>
      <c r="G97" s="4"/>
      <c r="R97"/>
      <c r="S97"/>
      <c r="T97"/>
      <c r="AA97"/>
      <c r="AB97"/>
      <c r="AH97"/>
      <c r="AI97"/>
      <c r="AJ97"/>
      <c r="AP97"/>
      <c r="AQ97"/>
      <c r="AR97"/>
    </row>
    <row r="98" spans="1:44" x14ac:dyDescent="0.2">
      <c r="A98" s="4">
        <v>96</v>
      </c>
      <c r="B98" s="4">
        <f t="shared" si="3"/>
        <v>96</v>
      </c>
      <c r="C98" s="4"/>
      <c r="D98" s="4"/>
      <c r="E98" s="4"/>
      <c r="F98" s="8">
        <f t="shared" si="4"/>
        <v>999</v>
      </c>
      <c r="G98" s="4"/>
      <c r="R98"/>
      <c r="S98"/>
      <c r="T98"/>
      <c r="AA98"/>
      <c r="AB98"/>
      <c r="AH98"/>
      <c r="AI98"/>
      <c r="AJ98"/>
      <c r="AP98"/>
      <c r="AQ98"/>
      <c r="AR98"/>
    </row>
    <row r="99" spans="1:44" x14ac:dyDescent="0.2">
      <c r="A99" s="4">
        <v>97</v>
      </c>
      <c r="B99" s="4">
        <f t="shared" si="3"/>
        <v>97</v>
      </c>
      <c r="C99" s="4"/>
      <c r="D99" s="4"/>
      <c r="E99" s="4"/>
      <c r="F99" s="8">
        <f t="shared" ref="F99:F130" si="5">IF(G99&gt;0,G99,999)</f>
        <v>999</v>
      </c>
      <c r="G99" s="4"/>
      <c r="R99"/>
      <c r="S99"/>
      <c r="T99"/>
      <c r="AA99"/>
      <c r="AB99"/>
      <c r="AH99"/>
      <c r="AI99"/>
      <c r="AJ99"/>
      <c r="AP99"/>
      <c r="AQ99"/>
      <c r="AR99"/>
    </row>
    <row r="100" spans="1:44" x14ac:dyDescent="0.2">
      <c r="A100" s="4">
        <v>98</v>
      </c>
      <c r="B100" s="4">
        <f t="shared" si="3"/>
        <v>98</v>
      </c>
      <c r="C100" s="4"/>
      <c r="D100" s="4"/>
      <c r="E100" s="4"/>
      <c r="F100" s="8">
        <f t="shared" si="5"/>
        <v>999</v>
      </c>
      <c r="G100" s="4"/>
      <c r="R100"/>
      <c r="S100"/>
      <c r="T100"/>
      <c r="AA100"/>
      <c r="AB100"/>
      <c r="AH100"/>
      <c r="AI100"/>
      <c r="AJ100"/>
      <c r="AP100"/>
      <c r="AQ100"/>
      <c r="AR100"/>
    </row>
    <row r="101" spans="1:44" x14ac:dyDescent="0.2">
      <c r="A101" s="4">
        <v>99</v>
      </c>
      <c r="B101" s="4">
        <f t="shared" si="3"/>
        <v>99</v>
      </c>
      <c r="C101" s="4"/>
      <c r="D101" s="4"/>
      <c r="E101" s="4"/>
      <c r="F101" s="8">
        <f t="shared" si="5"/>
        <v>999</v>
      </c>
      <c r="G101" s="4"/>
      <c r="R101"/>
      <c r="S101"/>
      <c r="T101"/>
      <c r="AA101"/>
      <c r="AB101"/>
      <c r="AH101"/>
      <c r="AI101"/>
      <c r="AJ101"/>
      <c r="AP101"/>
      <c r="AQ101"/>
      <c r="AR101"/>
    </row>
    <row r="102" spans="1:44" x14ac:dyDescent="0.2">
      <c r="A102" s="4">
        <v>100</v>
      </c>
      <c r="B102" s="4">
        <f t="shared" si="3"/>
        <v>100</v>
      </c>
      <c r="C102" s="4"/>
      <c r="D102" s="4"/>
      <c r="E102" s="4"/>
      <c r="F102" s="8">
        <f t="shared" si="5"/>
        <v>999</v>
      </c>
      <c r="G102" s="4"/>
      <c r="R102"/>
      <c r="S102"/>
      <c r="T102"/>
      <c r="AA102"/>
      <c r="AB102"/>
      <c r="AH102"/>
      <c r="AI102"/>
      <c r="AJ102"/>
      <c r="AP102"/>
      <c r="AQ102"/>
      <c r="AR102"/>
    </row>
    <row r="103" spans="1:44" x14ac:dyDescent="0.2">
      <c r="A103" s="4">
        <v>101</v>
      </c>
      <c r="B103" s="4">
        <f t="shared" si="3"/>
        <v>101</v>
      </c>
      <c r="C103" s="4"/>
      <c r="D103" s="4"/>
      <c r="E103" s="4"/>
      <c r="F103" s="8">
        <f t="shared" si="5"/>
        <v>999</v>
      </c>
      <c r="G103" s="4"/>
      <c r="R103"/>
      <c r="S103"/>
      <c r="T103"/>
      <c r="AA103"/>
      <c r="AB103"/>
      <c r="AH103"/>
      <c r="AI103"/>
      <c r="AJ103"/>
      <c r="AP103"/>
      <c r="AQ103"/>
      <c r="AR103"/>
    </row>
    <row r="104" spans="1:44" x14ac:dyDescent="0.2">
      <c r="A104" s="4">
        <v>102</v>
      </c>
      <c r="B104" s="4">
        <f t="shared" si="3"/>
        <v>102</v>
      </c>
      <c r="C104" s="4"/>
      <c r="D104" s="4"/>
      <c r="E104" s="4"/>
      <c r="F104" s="8">
        <f t="shared" si="5"/>
        <v>999</v>
      </c>
      <c r="G104" s="4"/>
      <c r="R104"/>
      <c r="S104"/>
      <c r="T104"/>
      <c r="AA104"/>
      <c r="AB104"/>
      <c r="AH104"/>
      <c r="AI104"/>
      <c r="AJ104"/>
      <c r="AP104"/>
      <c r="AQ104"/>
      <c r="AR104"/>
    </row>
    <row r="105" spans="1:44" x14ac:dyDescent="0.2">
      <c r="A105" s="4">
        <v>103</v>
      </c>
      <c r="B105" s="4">
        <f t="shared" si="3"/>
        <v>103</v>
      </c>
      <c r="C105" s="4"/>
      <c r="D105" s="4"/>
      <c r="E105" s="4"/>
      <c r="F105" s="8">
        <f t="shared" si="5"/>
        <v>999</v>
      </c>
      <c r="G105" s="4"/>
      <c r="R105"/>
      <c r="S105"/>
      <c r="T105"/>
      <c r="AA105"/>
      <c r="AB105"/>
      <c r="AH105"/>
      <c r="AI105"/>
      <c r="AJ105"/>
      <c r="AP105"/>
      <c r="AQ105"/>
      <c r="AR105"/>
    </row>
    <row r="106" spans="1:44" x14ac:dyDescent="0.2">
      <c r="A106" s="4">
        <v>104</v>
      </c>
      <c r="B106" s="4">
        <f t="shared" si="3"/>
        <v>104</v>
      </c>
      <c r="C106" s="4"/>
      <c r="D106" s="4"/>
      <c r="E106" s="4"/>
      <c r="F106" s="8">
        <f t="shared" si="5"/>
        <v>999</v>
      </c>
      <c r="G106" s="4"/>
      <c r="R106"/>
      <c r="S106"/>
      <c r="T106"/>
      <c r="AA106"/>
      <c r="AB106"/>
      <c r="AH106"/>
      <c r="AI106"/>
      <c r="AJ106"/>
      <c r="AP106"/>
      <c r="AQ106"/>
      <c r="AR106"/>
    </row>
    <row r="107" spans="1:44" x14ac:dyDescent="0.2">
      <c r="A107" s="4">
        <v>105</v>
      </c>
      <c r="B107" s="4">
        <f t="shared" si="3"/>
        <v>105</v>
      </c>
      <c r="C107" s="4"/>
      <c r="D107" s="4"/>
      <c r="E107" s="4"/>
      <c r="F107" s="8">
        <f t="shared" si="5"/>
        <v>999</v>
      </c>
      <c r="G107" s="4"/>
      <c r="R107"/>
      <c r="S107"/>
      <c r="T107"/>
      <c r="AA107"/>
      <c r="AB107"/>
      <c r="AH107"/>
      <c r="AI107"/>
      <c r="AJ107"/>
      <c r="AP107"/>
      <c r="AQ107"/>
      <c r="AR107"/>
    </row>
    <row r="108" spans="1:44" x14ac:dyDescent="0.2">
      <c r="A108" s="4">
        <v>106</v>
      </c>
      <c r="B108" s="4">
        <f t="shared" si="3"/>
        <v>106</v>
      </c>
      <c r="C108" s="4"/>
      <c r="D108" s="4"/>
      <c r="E108" s="4"/>
      <c r="F108" s="8">
        <f t="shared" si="5"/>
        <v>999</v>
      </c>
      <c r="G108" s="4"/>
      <c r="R108"/>
      <c r="S108"/>
      <c r="T108"/>
      <c r="AA108"/>
      <c r="AB108"/>
      <c r="AH108"/>
      <c r="AI108"/>
      <c r="AJ108"/>
      <c r="AP108"/>
      <c r="AQ108"/>
      <c r="AR108"/>
    </row>
    <row r="109" spans="1:44" x14ac:dyDescent="0.2">
      <c r="A109" s="4">
        <v>107</v>
      </c>
      <c r="B109" s="4">
        <f t="shared" si="3"/>
        <v>107</v>
      </c>
      <c r="C109" s="4"/>
      <c r="D109" s="4"/>
      <c r="E109" s="4"/>
      <c r="F109" s="8">
        <f t="shared" si="5"/>
        <v>999</v>
      </c>
      <c r="G109" s="4"/>
      <c r="R109"/>
      <c r="S109"/>
      <c r="T109"/>
      <c r="AA109"/>
      <c r="AB109"/>
      <c r="AH109"/>
      <c r="AI109"/>
      <c r="AJ109"/>
      <c r="AP109"/>
      <c r="AQ109"/>
      <c r="AR109"/>
    </row>
    <row r="110" spans="1:44" x14ac:dyDescent="0.2">
      <c r="A110" s="4">
        <v>108</v>
      </c>
      <c r="B110" s="4">
        <f t="shared" si="3"/>
        <v>108</v>
      </c>
      <c r="C110" s="4"/>
      <c r="D110" s="4"/>
      <c r="E110" s="4"/>
      <c r="F110" s="8">
        <f t="shared" si="5"/>
        <v>999</v>
      </c>
      <c r="G110" s="4"/>
      <c r="R110"/>
      <c r="S110"/>
      <c r="T110"/>
      <c r="AA110"/>
      <c r="AB110"/>
      <c r="AH110"/>
      <c r="AI110"/>
      <c r="AJ110"/>
      <c r="AP110"/>
      <c r="AQ110"/>
      <c r="AR110"/>
    </row>
    <row r="111" spans="1:44" x14ac:dyDescent="0.2">
      <c r="A111" s="4">
        <v>109</v>
      </c>
      <c r="B111" s="4">
        <f t="shared" si="3"/>
        <v>109</v>
      </c>
      <c r="C111" s="4"/>
      <c r="D111" s="4"/>
      <c r="E111" s="4"/>
      <c r="F111" s="8">
        <f t="shared" si="5"/>
        <v>999</v>
      </c>
      <c r="G111" s="4"/>
      <c r="R111"/>
      <c r="S111"/>
      <c r="T111"/>
      <c r="AA111"/>
      <c r="AB111"/>
      <c r="AH111"/>
      <c r="AI111"/>
      <c r="AJ111"/>
      <c r="AP111"/>
      <c r="AQ111"/>
      <c r="AR111"/>
    </row>
    <row r="112" spans="1:44" x14ac:dyDescent="0.2">
      <c r="A112" s="4">
        <v>110</v>
      </c>
      <c r="B112" s="4">
        <f t="shared" si="3"/>
        <v>110</v>
      </c>
      <c r="C112" s="4"/>
      <c r="D112" s="4"/>
      <c r="E112" s="4"/>
      <c r="F112" s="8">
        <f t="shared" si="5"/>
        <v>999</v>
      </c>
      <c r="G112" s="4"/>
      <c r="R112"/>
      <c r="S112"/>
      <c r="T112"/>
      <c r="AA112"/>
      <c r="AB112"/>
      <c r="AH112"/>
      <c r="AI112"/>
      <c r="AJ112"/>
      <c r="AP112"/>
      <c r="AQ112"/>
      <c r="AR112"/>
    </row>
    <row r="113" spans="1:44" x14ac:dyDescent="0.2">
      <c r="A113" s="4">
        <v>111</v>
      </c>
      <c r="B113" s="4">
        <f t="shared" si="3"/>
        <v>111</v>
      </c>
      <c r="C113" s="4"/>
      <c r="D113" s="4"/>
      <c r="E113" s="4"/>
      <c r="F113" s="8">
        <f t="shared" si="5"/>
        <v>999</v>
      </c>
      <c r="G113" s="4"/>
      <c r="AA113"/>
      <c r="AB113"/>
      <c r="AH113"/>
      <c r="AI113"/>
      <c r="AJ113"/>
      <c r="AP113"/>
      <c r="AQ113"/>
      <c r="AR113"/>
    </row>
    <row r="114" spans="1:44" x14ac:dyDescent="0.2">
      <c r="A114" s="4">
        <v>112</v>
      </c>
      <c r="B114" s="4">
        <f t="shared" si="3"/>
        <v>112</v>
      </c>
      <c r="C114" s="4"/>
      <c r="D114" s="4"/>
      <c r="E114" s="4"/>
      <c r="F114" s="8">
        <f t="shared" si="5"/>
        <v>999</v>
      </c>
      <c r="G114" s="4"/>
      <c r="AA114"/>
      <c r="AB114"/>
      <c r="AH114"/>
      <c r="AI114"/>
      <c r="AJ114"/>
      <c r="AP114"/>
      <c r="AQ114"/>
      <c r="AR114"/>
    </row>
    <row r="115" spans="1:44" x14ac:dyDescent="0.2">
      <c r="A115" s="4">
        <v>113</v>
      </c>
      <c r="B115" s="4">
        <f t="shared" si="3"/>
        <v>113</v>
      </c>
      <c r="C115" s="4"/>
      <c r="D115" s="4"/>
      <c r="E115" s="4"/>
      <c r="F115" s="8">
        <f t="shared" si="5"/>
        <v>999</v>
      </c>
      <c r="G115" s="4"/>
      <c r="AA115"/>
      <c r="AB115"/>
      <c r="AH115"/>
      <c r="AI115"/>
      <c r="AJ115"/>
      <c r="AP115"/>
      <c r="AQ115"/>
      <c r="AR115"/>
    </row>
    <row r="116" spans="1:44" x14ac:dyDescent="0.2">
      <c r="A116" s="4">
        <v>114</v>
      </c>
      <c r="B116" s="4">
        <f t="shared" si="3"/>
        <v>114</v>
      </c>
      <c r="C116" s="4"/>
      <c r="D116" s="4"/>
      <c r="E116" s="4"/>
      <c r="F116" s="8">
        <f t="shared" si="5"/>
        <v>999</v>
      </c>
      <c r="G116" s="4"/>
      <c r="AA116"/>
      <c r="AB116"/>
      <c r="AH116"/>
      <c r="AI116"/>
      <c r="AJ116"/>
      <c r="AP116"/>
      <c r="AQ116"/>
      <c r="AR116"/>
    </row>
    <row r="117" spans="1:44" x14ac:dyDescent="0.2">
      <c r="A117" s="4">
        <v>115</v>
      </c>
      <c r="B117" s="4">
        <f t="shared" si="3"/>
        <v>115</v>
      </c>
      <c r="C117" s="4"/>
      <c r="D117" s="4"/>
      <c r="E117" s="4"/>
      <c r="F117" s="8">
        <f t="shared" si="5"/>
        <v>999</v>
      </c>
      <c r="G117" s="4"/>
      <c r="AA117"/>
      <c r="AB117"/>
      <c r="AH117"/>
      <c r="AI117"/>
      <c r="AJ117"/>
      <c r="AP117"/>
      <c r="AQ117"/>
      <c r="AR117"/>
    </row>
    <row r="118" spans="1:44" x14ac:dyDescent="0.2">
      <c r="A118" s="4">
        <v>116</v>
      </c>
      <c r="B118" s="4">
        <f t="shared" si="3"/>
        <v>116</v>
      </c>
      <c r="C118" s="4"/>
      <c r="D118" s="4"/>
      <c r="E118" s="4"/>
      <c r="F118" s="8">
        <f t="shared" si="5"/>
        <v>999</v>
      </c>
      <c r="G118" s="4"/>
      <c r="AA118"/>
      <c r="AB118"/>
      <c r="AH118"/>
      <c r="AI118"/>
      <c r="AJ118"/>
      <c r="AP118"/>
      <c r="AQ118"/>
      <c r="AR118"/>
    </row>
    <row r="119" spans="1:44" x14ac:dyDescent="0.2">
      <c r="A119" s="4">
        <v>117</v>
      </c>
      <c r="B119" s="4">
        <f t="shared" si="3"/>
        <v>117</v>
      </c>
      <c r="C119" s="4"/>
      <c r="D119" s="4"/>
      <c r="E119" s="4"/>
      <c r="F119" s="8">
        <f t="shared" si="5"/>
        <v>999</v>
      </c>
      <c r="G119" s="4"/>
      <c r="AA119"/>
      <c r="AB119"/>
      <c r="AH119"/>
      <c r="AI119"/>
      <c r="AJ119"/>
      <c r="AP119"/>
      <c r="AQ119"/>
      <c r="AR119"/>
    </row>
    <row r="120" spans="1:44" x14ac:dyDescent="0.2">
      <c r="A120" s="4">
        <v>118</v>
      </c>
      <c r="B120" s="4">
        <f t="shared" si="3"/>
        <v>118</v>
      </c>
      <c r="C120" s="4"/>
      <c r="D120" s="4"/>
      <c r="E120" s="4"/>
      <c r="F120" s="8">
        <f t="shared" si="5"/>
        <v>999</v>
      </c>
      <c r="G120" s="4"/>
      <c r="AA120"/>
      <c r="AB120"/>
      <c r="AH120"/>
      <c r="AI120"/>
      <c r="AJ120"/>
      <c r="AP120"/>
      <c r="AQ120"/>
      <c r="AR120"/>
    </row>
    <row r="121" spans="1:44" x14ac:dyDescent="0.2">
      <c r="A121" s="4">
        <v>119</v>
      </c>
      <c r="B121" s="4">
        <f t="shared" si="3"/>
        <v>119</v>
      </c>
      <c r="C121" s="4"/>
      <c r="D121" s="4"/>
      <c r="E121" s="4"/>
      <c r="F121" s="8">
        <f t="shared" si="5"/>
        <v>999</v>
      </c>
      <c r="G121" s="4"/>
      <c r="AA121"/>
      <c r="AB121"/>
      <c r="AH121"/>
      <c r="AI121"/>
      <c r="AJ121"/>
      <c r="AP121"/>
      <c r="AQ121"/>
      <c r="AR121"/>
    </row>
    <row r="122" spans="1:44" x14ac:dyDescent="0.2">
      <c r="A122" s="4">
        <v>120</v>
      </c>
      <c r="B122" s="4">
        <f t="shared" si="3"/>
        <v>120</v>
      </c>
      <c r="C122" s="4"/>
      <c r="D122" s="4"/>
      <c r="E122" s="4"/>
      <c r="F122" s="8">
        <f t="shared" si="5"/>
        <v>999</v>
      </c>
      <c r="G122" s="4"/>
      <c r="AA122"/>
      <c r="AB122"/>
      <c r="AH122"/>
      <c r="AI122"/>
      <c r="AJ122"/>
      <c r="AP122"/>
      <c r="AQ122"/>
      <c r="AR122"/>
    </row>
    <row r="123" spans="1:44" x14ac:dyDescent="0.2">
      <c r="A123" s="4">
        <v>121</v>
      </c>
      <c r="B123" s="4">
        <f t="shared" si="3"/>
        <v>121</v>
      </c>
      <c r="C123" s="4"/>
      <c r="D123" s="4"/>
      <c r="E123" s="4"/>
      <c r="F123" s="8">
        <f t="shared" si="5"/>
        <v>999</v>
      </c>
      <c r="G123" s="4"/>
      <c r="AA123"/>
      <c r="AB123"/>
      <c r="AH123"/>
      <c r="AI123"/>
      <c r="AJ123"/>
      <c r="AP123"/>
      <c r="AQ123"/>
      <c r="AR123"/>
    </row>
    <row r="124" spans="1:44" x14ac:dyDescent="0.2">
      <c r="A124" s="4">
        <v>122</v>
      </c>
      <c r="B124" s="4">
        <f t="shared" si="3"/>
        <v>122</v>
      </c>
      <c r="C124" s="4"/>
      <c r="D124" s="4"/>
      <c r="E124" s="4"/>
      <c r="F124" s="8">
        <f t="shared" si="5"/>
        <v>999</v>
      </c>
      <c r="G124" s="4"/>
      <c r="AA124"/>
      <c r="AB124"/>
      <c r="AH124"/>
      <c r="AI124"/>
      <c r="AJ124"/>
      <c r="AP124"/>
      <c r="AQ124"/>
      <c r="AR124"/>
    </row>
    <row r="125" spans="1:44" x14ac:dyDescent="0.2">
      <c r="A125" s="4">
        <v>123</v>
      </c>
      <c r="B125" s="4">
        <f t="shared" si="3"/>
        <v>123</v>
      </c>
      <c r="C125" s="4"/>
      <c r="D125" s="4"/>
      <c r="E125" s="4"/>
      <c r="F125" s="8">
        <f t="shared" si="5"/>
        <v>999</v>
      </c>
      <c r="G125" s="4"/>
      <c r="AA125"/>
      <c r="AB125"/>
      <c r="AH125"/>
      <c r="AI125"/>
      <c r="AJ125"/>
      <c r="AP125"/>
      <c r="AQ125"/>
      <c r="AR125"/>
    </row>
    <row r="126" spans="1:44" x14ac:dyDescent="0.2">
      <c r="A126" s="4">
        <v>124</v>
      </c>
      <c r="B126" s="4">
        <f t="shared" si="3"/>
        <v>124</v>
      </c>
      <c r="C126" s="4"/>
      <c r="D126" s="4"/>
      <c r="E126" s="4"/>
      <c r="F126" s="8">
        <f t="shared" si="5"/>
        <v>999</v>
      </c>
      <c r="G126" s="4"/>
      <c r="AA126"/>
      <c r="AB126"/>
      <c r="AH126"/>
      <c r="AI126"/>
      <c r="AJ126"/>
      <c r="AP126"/>
      <c r="AQ126"/>
      <c r="AR126"/>
    </row>
    <row r="127" spans="1:44" x14ac:dyDescent="0.2">
      <c r="A127" s="4">
        <v>125</v>
      </c>
      <c r="B127" s="4">
        <f t="shared" si="3"/>
        <v>125</v>
      </c>
      <c r="C127" s="4"/>
      <c r="D127" s="4"/>
      <c r="E127" s="4"/>
      <c r="F127" s="8">
        <f t="shared" si="5"/>
        <v>999</v>
      </c>
      <c r="G127" s="4"/>
      <c r="AA127"/>
      <c r="AB127"/>
      <c r="AH127"/>
      <c r="AI127"/>
      <c r="AJ127"/>
      <c r="AP127"/>
      <c r="AQ127"/>
      <c r="AR127"/>
    </row>
    <row r="128" spans="1:44" x14ac:dyDescent="0.2">
      <c r="A128" s="4">
        <v>126</v>
      </c>
      <c r="B128" s="4">
        <f t="shared" si="3"/>
        <v>126</v>
      </c>
      <c r="C128" s="4"/>
      <c r="D128" s="4"/>
      <c r="E128" s="4"/>
      <c r="F128" s="8">
        <f t="shared" si="5"/>
        <v>999</v>
      </c>
      <c r="G128" s="4"/>
      <c r="AA128"/>
      <c r="AB128"/>
      <c r="AH128"/>
      <c r="AI128"/>
      <c r="AJ128"/>
      <c r="AP128"/>
      <c r="AQ128"/>
      <c r="AR128"/>
    </row>
  </sheetData>
  <sheetProtection sheet="1" objects="1" scenarios="1"/>
  <sortState ref="F3:K128">
    <sortCondition ref="F3:F128"/>
  </sortState>
  <customSheetViews>
    <customSheetView guid="{B1DF6B9E-725A-4A8E-ABAB-4CF1AE6CB621}" scale="60" printArea="1" hiddenColumns="1" topLeftCell="H1">
      <selection activeCell="S5" sqref="S5"/>
      <colBreaks count="1" manualBreakCount="1">
        <brk id="14" max="38" man="1"/>
      </colBreaks>
      <pageMargins left="0.23622047244094502" right="0.23622047244094502" top="0.74803149606299202" bottom="0.74803149606299202" header="0.31496062992126" footer="0.31496062992126"/>
      <pageSetup paperSize="9" scale="120" orientation="portrait" horizontalDpi="4294967293" verticalDpi="1200" r:id="rId1"/>
      <headerFooter alignWithMargins="0"/>
    </customSheetView>
  </customSheetViews>
  <mergeCells count="27">
    <mergeCell ref="AR20:AR21"/>
    <mergeCell ref="X29:AA30"/>
    <mergeCell ref="AB29:AB30"/>
    <mergeCell ref="AF29:AI30"/>
    <mergeCell ref="AJ29:AJ30"/>
    <mergeCell ref="AN29:AQ30"/>
    <mergeCell ref="AR29:AR30"/>
    <mergeCell ref="X20:AA21"/>
    <mergeCell ref="AB20:AB21"/>
    <mergeCell ref="AF20:AI21"/>
    <mergeCell ref="AJ20:AJ21"/>
    <mergeCell ref="P2:T3"/>
    <mergeCell ref="P11:T12"/>
    <mergeCell ref="P40:BO42"/>
    <mergeCell ref="AN2:AQ3"/>
    <mergeCell ref="AR2:AR3"/>
    <mergeCell ref="X11:AA12"/>
    <mergeCell ref="AB11:AB12"/>
    <mergeCell ref="AF11:AI12"/>
    <mergeCell ref="AJ11:AJ12"/>
    <mergeCell ref="AN11:AQ12"/>
    <mergeCell ref="AR11:AR12"/>
    <mergeCell ref="X2:AA3"/>
    <mergeCell ref="AB2:AB3"/>
    <mergeCell ref="AF2:AI3"/>
    <mergeCell ref="AJ2:AJ3"/>
    <mergeCell ref="AN20:AQ21"/>
  </mergeCells>
  <conditionalFormatting sqref="T1:AE1 AG1">
    <cfRule type="containsText" dxfId="2" priority="2" operator="containsText" text="Eingabe o.k.">
      <formula>NOT(ISERROR(SEARCH("Eingabe o.k.",T1)))</formula>
    </cfRule>
    <cfRule type="cellIs" dxfId="1" priority="3" operator="equal">
      <formula>"""Eingabe o.k."""</formula>
    </cfRule>
  </conditionalFormatting>
  <conditionalFormatting sqref="P40">
    <cfRule type="containsText" dxfId="0" priority="1" operator="containsText" text="Eingabe o.k.">
      <formula>NOT(ISERROR(SEARCH("Eingabe o.k.",P40)))</formula>
    </cfRule>
  </conditionalFormatting>
  <dataValidations count="1">
    <dataValidation type="whole" allowBlank="1" showInputMessage="1" showErrorMessage="1" errorTitle="Ganze Zahl" error="Punkte dürfen nur als ganze Zahl eingetragen werden." sqref="AI1 AQ1 AA1 S1">
      <formula1>-1000</formula1>
      <formula2>9999999999</formula2>
    </dataValidation>
  </dataValidations>
  <pageMargins left="0.23622047244094502" right="0.23622047244094502" top="0.74803149606299202" bottom="0.74803149606299202" header="0.31496062992126" footer="0.31496062992126"/>
  <pageSetup paperSize="9" scale="120" orientation="portrait" horizontalDpi="4294967293" verticalDpi="1200" r:id="rId2"/>
  <headerFooter alignWithMargins="0"/>
  <colBreaks count="1" manualBreakCount="1">
    <brk id="14" max="38" man="1"/>
  </colBreak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C5"/>
  <sheetViews>
    <sheetView topLeftCell="A113" workbookViewId="0">
      <selection activeCell="C128" sqref="A2:C128"/>
    </sheetView>
  </sheetViews>
  <sheetFormatPr baseColWidth="10" defaultRowHeight="12.75" x14ac:dyDescent="0.2"/>
  <cols>
    <col min="3" max="3" width="11" style="140"/>
  </cols>
  <sheetData>
    <row r="1" spans="1:3" x14ac:dyDescent="0.2">
      <c r="A1" s="9" t="s">
        <v>0</v>
      </c>
      <c r="B1" s="9" t="s">
        <v>1</v>
      </c>
      <c r="C1" s="160" t="s">
        <v>3</v>
      </c>
    </row>
    <row r="2" spans="1:3" x14ac:dyDescent="0.2">
      <c r="A2" s="9" t="s">
        <v>124</v>
      </c>
      <c r="B2" s="9" t="s">
        <v>157</v>
      </c>
      <c r="C2" s="160">
        <v>123</v>
      </c>
    </row>
    <row r="3" spans="1:3" x14ac:dyDescent="0.2">
      <c r="A3" s="9" t="s">
        <v>118</v>
      </c>
      <c r="B3" s="9" t="s">
        <v>151</v>
      </c>
      <c r="C3" s="160">
        <v>114</v>
      </c>
    </row>
    <row r="4" spans="1:3" x14ac:dyDescent="0.2">
      <c r="A4" s="9" t="s">
        <v>120</v>
      </c>
      <c r="B4" s="9" t="s">
        <v>153</v>
      </c>
      <c r="C4" s="160">
        <v>116</v>
      </c>
    </row>
    <row r="5" spans="1:3" x14ac:dyDescent="0.2">
      <c r="A5" s="9" t="s">
        <v>144</v>
      </c>
      <c r="B5" s="9" t="s">
        <v>180</v>
      </c>
      <c r="C5" s="160">
        <v>159</v>
      </c>
    </row>
  </sheetData>
  <sheetProtection sheet="1" objects="1" scenarios="1"/>
  <customSheetViews>
    <customSheetView guid="{B1DF6B9E-725A-4A8E-ABAB-4CF1AE6CB621}" showPageBreaks="1" state="hidden" topLeftCell="A112">
      <selection activeCell="C128" sqref="A2:C128"/>
      <pageMargins left="0.7" right="0.7" top="0.78740157499999996" bottom="0.78740157499999996" header="0.3" footer="0.3"/>
      <pageSetup paperSize="9" orientation="portrait" horizontalDpi="1200" verticalDpi="1200" r:id="rId1"/>
    </customSheetView>
  </customSheetViews>
  <pageMargins left="0.7" right="0.7" top="0.78740157499999996" bottom="0.78740157499999996" header="0.3" footer="0.3"/>
  <pageSetup paperSize="9" orientation="portrait" horizontalDpi="1200" verticalDpi="120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N132"/>
  <sheetViews>
    <sheetView topLeftCell="B1" workbookViewId="0">
      <selection activeCell="D7" sqref="D7:G132"/>
    </sheetView>
  </sheetViews>
  <sheetFormatPr baseColWidth="10" defaultRowHeight="12.75" x14ac:dyDescent="0.2"/>
  <cols>
    <col min="1" max="1" width="11" hidden="1" customWidth="1"/>
    <col min="2" max="2" width="4.625" customWidth="1"/>
    <col min="3" max="3" width="4.5" customWidth="1"/>
    <col min="4" max="4" width="6.25" customWidth="1"/>
    <col min="5" max="5" width="15.125" customWidth="1"/>
    <col min="6" max="6" width="14.875" customWidth="1"/>
    <col min="7" max="7" width="14.875" style="5" customWidth="1"/>
    <col min="8" max="9" width="13.375" style="5" customWidth="1"/>
    <col min="10" max="10" width="14.375" style="5" customWidth="1"/>
    <col min="11" max="12" width="13.375" style="5" customWidth="1"/>
    <col min="13" max="13" width="12.375" style="5" customWidth="1"/>
  </cols>
  <sheetData>
    <row r="1" spans="2:14" x14ac:dyDescent="0.2">
      <c r="E1" s="12"/>
      <c r="F1" s="47"/>
      <c r="G1" s="47"/>
      <c r="H1" s="47"/>
      <c r="I1" s="47"/>
      <c r="J1" s="47"/>
      <c r="K1" s="47"/>
      <c r="L1" s="47"/>
      <c r="M1" s="47"/>
      <c r="N1" s="47"/>
    </row>
    <row r="2" spans="2:14" x14ac:dyDescent="0.2">
      <c r="E2" s="12"/>
      <c r="F2" s="30"/>
      <c r="G2" s="30"/>
      <c r="H2" s="47"/>
      <c r="I2" s="47"/>
      <c r="J2" s="47"/>
      <c r="K2" s="47"/>
      <c r="L2" s="47"/>
      <c r="M2" s="47"/>
      <c r="N2" s="12"/>
    </row>
    <row r="6" spans="2:14" s="1" customFormat="1" ht="16.5" customHeight="1" x14ac:dyDescent="0.2">
      <c r="B6" s="2"/>
      <c r="C6" s="2"/>
      <c r="D6" s="7" t="s">
        <v>2</v>
      </c>
      <c r="E6" s="34" t="s">
        <v>0</v>
      </c>
      <c r="F6" s="34" t="s">
        <v>1</v>
      </c>
      <c r="G6" s="39" t="s">
        <v>3</v>
      </c>
      <c r="H6" s="6"/>
      <c r="I6" s="6"/>
      <c r="J6" s="6"/>
      <c r="K6" s="6"/>
      <c r="L6" s="6"/>
      <c r="M6" s="7"/>
    </row>
    <row r="7" spans="2:14" x14ac:dyDescent="0.2">
      <c r="B7" s="3">
        <f t="shared" ref="B7:B70" ca="1" si="0">RAND()</f>
        <v>0.1715753060725822</v>
      </c>
      <c r="C7" s="3">
        <f t="shared" ref="C7:C38" ca="1" si="1">RANK(B7,$B$7:$B$91)</f>
        <v>71</v>
      </c>
      <c r="E7" t="s">
        <v>124</v>
      </c>
      <c r="F7" t="s">
        <v>157</v>
      </c>
      <c r="G7" s="5">
        <v>123</v>
      </c>
    </row>
    <row r="8" spans="2:14" x14ac:dyDescent="0.2">
      <c r="B8" s="3">
        <f t="shared" ca="1" si="0"/>
        <v>0.6007061381513108</v>
      </c>
      <c r="C8" s="3">
        <f t="shared" ca="1" si="1"/>
        <v>36</v>
      </c>
      <c r="E8" t="s">
        <v>118</v>
      </c>
      <c r="F8" t="s">
        <v>151</v>
      </c>
      <c r="G8">
        <v>114</v>
      </c>
      <c r="H8"/>
      <c r="I8"/>
      <c r="J8"/>
      <c r="K8"/>
      <c r="L8"/>
      <c r="M8"/>
    </row>
    <row r="9" spans="2:14" x14ac:dyDescent="0.2">
      <c r="B9" s="3">
        <f t="shared" ca="1" si="0"/>
        <v>0.81917577465113744</v>
      </c>
      <c r="C9" s="3">
        <f t="shared" ca="1" si="1"/>
        <v>14</v>
      </c>
      <c r="E9" t="s">
        <v>120</v>
      </c>
      <c r="F9" t="s">
        <v>153</v>
      </c>
      <c r="G9">
        <v>116</v>
      </c>
      <c r="H9"/>
      <c r="I9"/>
      <c r="J9"/>
      <c r="K9"/>
      <c r="L9"/>
      <c r="M9"/>
    </row>
    <row r="10" spans="2:14" x14ac:dyDescent="0.2">
      <c r="B10" s="3">
        <f t="shared" ca="1" si="0"/>
        <v>0.51363726632742868</v>
      </c>
      <c r="C10" s="3">
        <f t="shared" ca="1" si="1"/>
        <v>42</v>
      </c>
      <c r="E10" t="s">
        <v>144</v>
      </c>
      <c r="F10" t="s">
        <v>180</v>
      </c>
      <c r="G10">
        <v>159</v>
      </c>
      <c r="H10"/>
      <c r="I10"/>
      <c r="J10"/>
      <c r="K10"/>
      <c r="L10"/>
      <c r="M10"/>
    </row>
    <row r="11" spans="2:14" x14ac:dyDescent="0.2">
      <c r="B11" s="3">
        <f t="shared" ca="1" si="0"/>
        <v>0.76307877407528779</v>
      </c>
      <c r="C11" s="3">
        <f t="shared" ca="1" si="1"/>
        <v>21</v>
      </c>
      <c r="G11"/>
      <c r="H11"/>
      <c r="I11"/>
      <c r="J11"/>
      <c r="K11"/>
      <c r="L11"/>
      <c r="M11"/>
    </row>
    <row r="12" spans="2:14" x14ac:dyDescent="0.2">
      <c r="B12" s="3">
        <f t="shared" ca="1" si="0"/>
        <v>0.54524034681268774</v>
      </c>
      <c r="C12" s="3">
        <f t="shared" ca="1" si="1"/>
        <v>41</v>
      </c>
      <c r="G12"/>
      <c r="H12"/>
      <c r="I12"/>
      <c r="J12"/>
      <c r="K12"/>
      <c r="L12"/>
      <c r="M12"/>
    </row>
    <row r="13" spans="2:14" x14ac:dyDescent="0.2">
      <c r="B13" s="3">
        <f t="shared" ca="1" si="0"/>
        <v>0.96110057709253682</v>
      </c>
      <c r="C13" s="3">
        <f t="shared" ca="1" si="1"/>
        <v>1</v>
      </c>
      <c r="G13"/>
      <c r="H13"/>
      <c r="I13"/>
      <c r="J13"/>
      <c r="K13"/>
      <c r="L13"/>
      <c r="M13"/>
    </row>
    <row r="14" spans="2:14" x14ac:dyDescent="0.2">
      <c r="B14" s="3">
        <f t="shared" ca="1" si="0"/>
        <v>0.62064081667647497</v>
      </c>
      <c r="C14" s="3">
        <f t="shared" ca="1" si="1"/>
        <v>34</v>
      </c>
      <c r="G14"/>
      <c r="H14"/>
      <c r="I14"/>
      <c r="J14"/>
      <c r="K14"/>
      <c r="L14"/>
      <c r="M14"/>
    </row>
    <row r="15" spans="2:14" x14ac:dyDescent="0.2">
      <c r="B15" s="3">
        <f t="shared" ca="1" si="0"/>
        <v>9.0028130642523241E-3</v>
      </c>
      <c r="C15" s="3">
        <f t="shared" ca="1" si="1"/>
        <v>85</v>
      </c>
      <c r="G15"/>
      <c r="H15"/>
      <c r="I15"/>
      <c r="J15"/>
      <c r="K15"/>
      <c r="L15"/>
      <c r="M15"/>
    </row>
    <row r="16" spans="2:14" x14ac:dyDescent="0.2">
      <c r="B16" s="3">
        <f t="shared" ca="1" si="0"/>
        <v>0.48013544226995875</v>
      </c>
      <c r="C16" s="3">
        <f t="shared" ca="1" si="1"/>
        <v>43</v>
      </c>
      <c r="G16"/>
      <c r="H16"/>
      <c r="I16"/>
      <c r="J16"/>
      <c r="K16"/>
      <c r="L16"/>
      <c r="M16"/>
    </row>
    <row r="17" spans="2:13" x14ac:dyDescent="0.2">
      <c r="B17" s="3">
        <f t="shared" ca="1" si="0"/>
        <v>0.1373083617016293</v>
      </c>
      <c r="C17" s="3">
        <f t="shared" ca="1" si="1"/>
        <v>73</v>
      </c>
      <c r="G17"/>
      <c r="H17"/>
      <c r="I17"/>
      <c r="J17"/>
      <c r="K17"/>
      <c r="L17"/>
      <c r="M17"/>
    </row>
    <row r="18" spans="2:13" x14ac:dyDescent="0.2">
      <c r="B18" s="3">
        <f t="shared" ca="1" si="0"/>
        <v>0.42191612614257901</v>
      </c>
      <c r="C18" s="3">
        <f t="shared" ca="1" si="1"/>
        <v>47</v>
      </c>
      <c r="G18"/>
      <c r="H18"/>
      <c r="I18"/>
      <c r="J18"/>
      <c r="K18"/>
      <c r="L18"/>
      <c r="M18"/>
    </row>
    <row r="19" spans="2:13" x14ac:dyDescent="0.2">
      <c r="B19" s="3">
        <f t="shared" ca="1" si="0"/>
        <v>0.20760255188238053</v>
      </c>
      <c r="C19" s="3">
        <f t="shared" ca="1" si="1"/>
        <v>68</v>
      </c>
      <c r="G19"/>
      <c r="H19"/>
      <c r="I19"/>
      <c r="J19"/>
      <c r="K19"/>
      <c r="L19"/>
      <c r="M19"/>
    </row>
    <row r="20" spans="2:13" x14ac:dyDescent="0.2">
      <c r="B20" s="3">
        <f t="shared" ca="1" si="0"/>
        <v>0.54858874337194097</v>
      </c>
      <c r="C20" s="3">
        <f t="shared" ca="1" si="1"/>
        <v>40</v>
      </c>
      <c r="G20"/>
      <c r="H20"/>
      <c r="I20"/>
      <c r="J20"/>
      <c r="K20"/>
      <c r="L20"/>
      <c r="M20"/>
    </row>
    <row r="21" spans="2:13" x14ac:dyDescent="0.2">
      <c r="B21" s="3">
        <f t="shared" ca="1" si="0"/>
        <v>0.5618972851886036</v>
      </c>
      <c r="C21" s="3">
        <f t="shared" ca="1" si="1"/>
        <v>39</v>
      </c>
      <c r="G21"/>
      <c r="H21"/>
      <c r="I21"/>
      <c r="J21"/>
      <c r="K21"/>
      <c r="L21"/>
      <c r="M21"/>
    </row>
    <row r="22" spans="2:13" x14ac:dyDescent="0.2">
      <c r="B22" s="3">
        <f t="shared" ca="1" si="0"/>
        <v>0.37218823737739437</v>
      </c>
      <c r="C22" s="3">
        <f t="shared" ca="1" si="1"/>
        <v>53</v>
      </c>
      <c r="G22"/>
      <c r="H22"/>
      <c r="I22"/>
      <c r="J22"/>
      <c r="K22"/>
      <c r="L22"/>
      <c r="M22"/>
    </row>
    <row r="23" spans="2:13" x14ac:dyDescent="0.2">
      <c r="B23" s="3">
        <f t="shared" ca="1" si="0"/>
        <v>0.81481851531148031</v>
      </c>
      <c r="C23" s="3">
        <f t="shared" ca="1" si="1"/>
        <v>15</v>
      </c>
      <c r="G23"/>
      <c r="H23"/>
      <c r="I23"/>
      <c r="J23"/>
      <c r="K23"/>
      <c r="L23"/>
      <c r="M23"/>
    </row>
    <row r="24" spans="2:13" x14ac:dyDescent="0.2">
      <c r="B24" s="3">
        <f t="shared" ca="1" si="0"/>
        <v>0.76488915419568859</v>
      </c>
      <c r="C24" s="3">
        <f t="shared" ca="1" si="1"/>
        <v>20</v>
      </c>
      <c r="G24"/>
      <c r="H24"/>
      <c r="I24"/>
      <c r="J24"/>
      <c r="K24"/>
      <c r="L24"/>
      <c r="M24"/>
    </row>
    <row r="25" spans="2:13" x14ac:dyDescent="0.2">
      <c r="B25" s="3">
        <f t="shared" ca="1" si="0"/>
        <v>8.1985280657671522E-2</v>
      </c>
      <c r="C25" s="3">
        <f t="shared" ca="1" si="1"/>
        <v>78</v>
      </c>
      <c r="G25"/>
      <c r="H25"/>
      <c r="I25"/>
      <c r="J25"/>
      <c r="K25"/>
      <c r="L25"/>
      <c r="M25"/>
    </row>
    <row r="26" spans="2:13" x14ac:dyDescent="0.2">
      <c r="B26" s="3">
        <f t="shared" ca="1" si="0"/>
        <v>0.94180296246995976</v>
      </c>
      <c r="C26" s="3">
        <f t="shared" ca="1" si="1"/>
        <v>2</v>
      </c>
      <c r="G26"/>
      <c r="H26"/>
      <c r="I26"/>
      <c r="J26"/>
      <c r="K26"/>
      <c r="L26"/>
      <c r="M26"/>
    </row>
    <row r="27" spans="2:13" x14ac:dyDescent="0.2">
      <c r="B27" s="3">
        <f t="shared" ca="1" si="0"/>
        <v>0.7898897414938052</v>
      </c>
      <c r="C27" s="3">
        <f t="shared" ca="1" si="1"/>
        <v>18</v>
      </c>
      <c r="G27"/>
      <c r="H27"/>
      <c r="I27"/>
      <c r="J27"/>
      <c r="K27"/>
      <c r="L27"/>
      <c r="M27"/>
    </row>
    <row r="28" spans="2:13" x14ac:dyDescent="0.2">
      <c r="B28" s="3">
        <f t="shared" ca="1" si="0"/>
        <v>0.34572415602580342</v>
      </c>
      <c r="C28" s="3">
        <f t="shared" ca="1" si="1"/>
        <v>58</v>
      </c>
      <c r="G28"/>
      <c r="H28"/>
      <c r="I28"/>
      <c r="J28"/>
      <c r="K28"/>
      <c r="L28"/>
      <c r="M28"/>
    </row>
    <row r="29" spans="2:13" x14ac:dyDescent="0.2">
      <c r="B29" s="3">
        <f t="shared" ca="1" si="0"/>
        <v>2.6918988229762131E-2</v>
      </c>
      <c r="C29" s="3">
        <f t="shared" ca="1" si="1"/>
        <v>83</v>
      </c>
      <c r="G29"/>
      <c r="H29"/>
      <c r="I29"/>
      <c r="J29"/>
      <c r="K29"/>
      <c r="L29"/>
      <c r="M29"/>
    </row>
    <row r="30" spans="2:13" x14ac:dyDescent="0.2">
      <c r="B30" s="3">
        <f t="shared" ca="1" si="0"/>
        <v>0.22479849631259785</v>
      </c>
      <c r="C30" s="3">
        <f t="shared" ca="1" si="1"/>
        <v>67</v>
      </c>
      <c r="G30"/>
      <c r="H30"/>
      <c r="I30"/>
      <c r="J30"/>
      <c r="K30"/>
      <c r="L30"/>
      <c r="M30"/>
    </row>
    <row r="31" spans="2:13" x14ac:dyDescent="0.2">
      <c r="B31" s="3">
        <f t="shared" ca="1" si="0"/>
        <v>0.12999172111050039</v>
      </c>
      <c r="C31" s="3">
        <f t="shared" ca="1" si="1"/>
        <v>74</v>
      </c>
      <c r="G31"/>
      <c r="H31"/>
      <c r="I31"/>
      <c r="J31"/>
      <c r="K31"/>
      <c r="L31"/>
      <c r="M31"/>
    </row>
    <row r="32" spans="2:13" x14ac:dyDescent="0.2">
      <c r="B32" s="3">
        <f t="shared" ca="1" si="0"/>
        <v>6.2554372427660265E-2</v>
      </c>
      <c r="C32" s="3">
        <f t="shared" ca="1" si="1"/>
        <v>80</v>
      </c>
      <c r="G32"/>
      <c r="H32"/>
      <c r="I32"/>
      <c r="J32"/>
      <c r="K32"/>
      <c r="L32"/>
      <c r="M32"/>
    </row>
    <row r="33" spans="2:13" x14ac:dyDescent="0.2">
      <c r="B33" s="3">
        <f t="shared" ca="1" si="0"/>
        <v>0.81148050914775449</v>
      </c>
      <c r="C33" s="3">
        <f t="shared" ca="1" si="1"/>
        <v>16</v>
      </c>
      <c r="G33"/>
      <c r="H33"/>
      <c r="I33"/>
      <c r="J33"/>
      <c r="K33"/>
      <c r="L33"/>
      <c r="M33"/>
    </row>
    <row r="34" spans="2:13" x14ac:dyDescent="0.2">
      <c r="B34" s="3">
        <f t="shared" ca="1" si="0"/>
        <v>0.16483501253715838</v>
      </c>
      <c r="C34" s="3">
        <f t="shared" ca="1" si="1"/>
        <v>72</v>
      </c>
      <c r="G34"/>
      <c r="H34"/>
      <c r="I34"/>
      <c r="J34"/>
      <c r="K34"/>
      <c r="L34"/>
      <c r="M34"/>
    </row>
    <row r="35" spans="2:13" x14ac:dyDescent="0.2">
      <c r="B35" s="3">
        <f t="shared" ca="1" si="0"/>
        <v>0.35894418220086421</v>
      </c>
      <c r="C35" s="3">
        <f t="shared" ca="1" si="1"/>
        <v>55</v>
      </c>
      <c r="G35"/>
      <c r="H35"/>
      <c r="I35"/>
      <c r="J35"/>
      <c r="K35"/>
      <c r="L35"/>
      <c r="M35"/>
    </row>
    <row r="36" spans="2:13" x14ac:dyDescent="0.2">
      <c r="B36" s="3">
        <f t="shared" ca="1" si="0"/>
        <v>0.69808151441342359</v>
      </c>
      <c r="C36" s="3">
        <f t="shared" ca="1" si="1"/>
        <v>28</v>
      </c>
      <c r="G36"/>
      <c r="H36"/>
      <c r="I36"/>
      <c r="J36"/>
      <c r="K36"/>
      <c r="L36"/>
      <c r="M36"/>
    </row>
    <row r="37" spans="2:13" x14ac:dyDescent="0.2">
      <c r="B37" s="3">
        <f t="shared" ca="1" si="0"/>
        <v>0.62324776238690938</v>
      </c>
      <c r="C37" s="3">
        <f t="shared" ca="1" si="1"/>
        <v>33</v>
      </c>
      <c r="G37"/>
      <c r="H37"/>
      <c r="I37"/>
      <c r="J37"/>
      <c r="K37"/>
      <c r="L37"/>
      <c r="M37"/>
    </row>
    <row r="38" spans="2:13" x14ac:dyDescent="0.2">
      <c r="B38" s="3">
        <f t="shared" ca="1" si="0"/>
        <v>8.0217508322559139E-2</v>
      </c>
      <c r="C38" s="3">
        <f t="shared" ca="1" si="1"/>
        <v>79</v>
      </c>
      <c r="G38"/>
      <c r="H38"/>
      <c r="I38"/>
      <c r="J38"/>
      <c r="K38"/>
      <c r="L38"/>
      <c r="M38"/>
    </row>
    <row r="39" spans="2:13" x14ac:dyDescent="0.2">
      <c r="B39" s="3">
        <f t="shared" ca="1" si="0"/>
        <v>0.39878846110860766</v>
      </c>
      <c r="C39" s="3">
        <f t="shared" ref="C39:C70" ca="1" si="2">RANK(B39,$B$7:$B$91)</f>
        <v>50</v>
      </c>
      <c r="G39"/>
      <c r="H39"/>
      <c r="I39"/>
      <c r="J39"/>
      <c r="K39"/>
      <c r="L39"/>
      <c r="M39"/>
    </row>
    <row r="40" spans="2:13" x14ac:dyDescent="0.2">
      <c r="B40" s="3">
        <f t="shared" ca="1" si="0"/>
        <v>0.17542799434858602</v>
      </c>
      <c r="C40" s="3">
        <f t="shared" ca="1" si="2"/>
        <v>70</v>
      </c>
      <c r="G40"/>
      <c r="H40"/>
      <c r="I40"/>
      <c r="J40"/>
      <c r="K40"/>
      <c r="L40"/>
      <c r="M40"/>
    </row>
    <row r="41" spans="2:13" x14ac:dyDescent="0.2">
      <c r="B41" s="3">
        <f t="shared" ca="1" si="0"/>
        <v>0.29353612159238007</v>
      </c>
      <c r="C41" s="3">
        <f t="shared" ca="1" si="2"/>
        <v>63</v>
      </c>
      <c r="G41"/>
      <c r="H41"/>
      <c r="I41"/>
      <c r="J41"/>
      <c r="K41"/>
      <c r="L41"/>
      <c r="M41"/>
    </row>
    <row r="42" spans="2:13" x14ac:dyDescent="0.2">
      <c r="B42" s="3">
        <f t="shared" ca="1" si="0"/>
        <v>1.8378072510676691E-2</v>
      </c>
      <c r="C42" s="3">
        <f t="shared" ca="1" si="2"/>
        <v>84</v>
      </c>
      <c r="G42"/>
      <c r="H42"/>
      <c r="I42"/>
      <c r="J42"/>
      <c r="K42"/>
      <c r="L42"/>
      <c r="M42"/>
    </row>
    <row r="43" spans="2:13" x14ac:dyDescent="0.2">
      <c r="B43" s="3">
        <f t="shared" ca="1" si="0"/>
        <v>0.89707463264978415</v>
      </c>
      <c r="C43" s="3">
        <f t="shared" ca="1" si="2"/>
        <v>6</v>
      </c>
      <c r="G43"/>
      <c r="H43"/>
      <c r="I43"/>
      <c r="J43"/>
      <c r="K43"/>
      <c r="L43"/>
      <c r="M43"/>
    </row>
    <row r="44" spans="2:13" x14ac:dyDescent="0.2">
      <c r="B44" s="3">
        <f t="shared" ca="1" si="0"/>
        <v>0.87468100990319964</v>
      </c>
      <c r="C44" s="3">
        <f t="shared" ca="1" si="2"/>
        <v>9</v>
      </c>
      <c r="G44"/>
      <c r="H44"/>
      <c r="I44"/>
      <c r="J44"/>
      <c r="K44"/>
      <c r="L44"/>
      <c r="M44"/>
    </row>
    <row r="45" spans="2:13" x14ac:dyDescent="0.2">
      <c r="B45" s="3">
        <f t="shared" ca="1" si="0"/>
        <v>0.72621795300218428</v>
      </c>
      <c r="C45" s="3">
        <f t="shared" ca="1" si="2"/>
        <v>24</v>
      </c>
      <c r="G45"/>
      <c r="H45"/>
      <c r="I45"/>
      <c r="J45"/>
      <c r="K45"/>
      <c r="L45"/>
      <c r="M45"/>
    </row>
    <row r="46" spans="2:13" x14ac:dyDescent="0.2">
      <c r="B46" s="3">
        <f t="shared" ca="1" si="0"/>
        <v>0.87563160342096036</v>
      </c>
      <c r="C46" s="3">
        <f t="shared" ca="1" si="2"/>
        <v>8</v>
      </c>
      <c r="G46"/>
      <c r="H46"/>
      <c r="I46"/>
      <c r="J46"/>
      <c r="K46"/>
      <c r="L46"/>
      <c r="M46"/>
    </row>
    <row r="47" spans="2:13" x14ac:dyDescent="0.2">
      <c r="B47" s="3">
        <f t="shared" ca="1" si="0"/>
        <v>0.57994296827397351</v>
      </c>
      <c r="C47" s="3">
        <f t="shared" ca="1" si="2"/>
        <v>38</v>
      </c>
      <c r="G47"/>
      <c r="H47"/>
      <c r="I47"/>
      <c r="J47"/>
      <c r="K47"/>
      <c r="L47"/>
      <c r="M47"/>
    </row>
    <row r="48" spans="2:13" x14ac:dyDescent="0.2">
      <c r="B48" s="3">
        <f t="shared" ca="1" si="0"/>
        <v>0.73788910407212915</v>
      </c>
      <c r="C48" s="3">
        <f t="shared" ca="1" si="2"/>
        <v>23</v>
      </c>
      <c r="G48"/>
      <c r="H48"/>
      <c r="I48"/>
      <c r="J48"/>
      <c r="K48"/>
      <c r="L48"/>
      <c r="M48"/>
    </row>
    <row r="49" spans="2:13" x14ac:dyDescent="0.2">
      <c r="B49" s="3">
        <f t="shared" ca="1" si="0"/>
        <v>0.7433457200856346</v>
      </c>
      <c r="C49" s="3">
        <f t="shared" ca="1" si="2"/>
        <v>22</v>
      </c>
      <c r="G49"/>
      <c r="H49"/>
      <c r="I49"/>
      <c r="J49"/>
      <c r="K49"/>
      <c r="L49"/>
      <c r="M49"/>
    </row>
    <row r="50" spans="2:13" x14ac:dyDescent="0.2">
      <c r="B50" s="3">
        <f t="shared" ca="1" si="0"/>
        <v>0.72165944153057027</v>
      </c>
      <c r="C50" s="3">
        <f t="shared" ca="1" si="2"/>
        <v>25</v>
      </c>
      <c r="G50"/>
      <c r="H50"/>
      <c r="I50"/>
      <c r="J50"/>
      <c r="K50"/>
      <c r="L50"/>
      <c r="M50"/>
    </row>
    <row r="51" spans="2:13" x14ac:dyDescent="0.2">
      <c r="B51" s="3">
        <f t="shared" ca="1" si="0"/>
        <v>0.41985192279976336</v>
      </c>
      <c r="C51" s="3">
        <f t="shared" ca="1" si="2"/>
        <v>48</v>
      </c>
      <c r="G51"/>
      <c r="H51"/>
      <c r="I51"/>
      <c r="J51"/>
      <c r="K51"/>
      <c r="L51"/>
      <c r="M51"/>
    </row>
    <row r="52" spans="2:13" x14ac:dyDescent="0.2">
      <c r="B52" s="3">
        <f t="shared" ca="1" si="0"/>
        <v>0.82348262339667599</v>
      </c>
      <c r="C52" s="3">
        <f t="shared" ca="1" si="2"/>
        <v>13</v>
      </c>
      <c r="G52"/>
      <c r="H52"/>
      <c r="I52"/>
      <c r="J52"/>
      <c r="K52"/>
      <c r="L52"/>
      <c r="M52"/>
    </row>
    <row r="53" spans="2:13" x14ac:dyDescent="0.2">
      <c r="B53" s="3">
        <f t="shared" ca="1" si="0"/>
        <v>0.30564846591654282</v>
      </c>
      <c r="C53" s="3">
        <f t="shared" ca="1" si="2"/>
        <v>62</v>
      </c>
      <c r="G53"/>
      <c r="H53"/>
      <c r="I53"/>
      <c r="J53"/>
      <c r="K53"/>
      <c r="L53"/>
      <c r="M53"/>
    </row>
    <row r="54" spans="2:13" x14ac:dyDescent="0.2">
      <c r="B54" s="3">
        <f t="shared" ca="1" si="0"/>
        <v>0.87839209024136589</v>
      </c>
      <c r="C54" s="3">
        <f t="shared" ca="1" si="2"/>
        <v>7</v>
      </c>
      <c r="G54"/>
      <c r="H54"/>
      <c r="I54"/>
      <c r="J54"/>
      <c r="K54"/>
      <c r="L54"/>
      <c r="M54"/>
    </row>
    <row r="55" spans="2:13" x14ac:dyDescent="0.2">
      <c r="B55" s="3">
        <f t="shared" ca="1" si="0"/>
        <v>0.32064993848616619</v>
      </c>
      <c r="C55" s="3">
        <f t="shared" ca="1" si="2"/>
        <v>61</v>
      </c>
      <c r="G55"/>
      <c r="H55"/>
      <c r="I55"/>
      <c r="J55"/>
      <c r="K55"/>
      <c r="L55"/>
      <c r="M55"/>
    </row>
    <row r="56" spans="2:13" x14ac:dyDescent="0.2">
      <c r="B56" s="3">
        <f t="shared" ca="1" si="0"/>
        <v>0.77938624010241808</v>
      </c>
      <c r="C56" s="3">
        <f t="shared" ca="1" si="2"/>
        <v>19</v>
      </c>
      <c r="G56"/>
      <c r="H56"/>
      <c r="I56"/>
      <c r="J56"/>
      <c r="K56"/>
      <c r="L56"/>
      <c r="M56"/>
    </row>
    <row r="57" spans="2:13" x14ac:dyDescent="0.2">
      <c r="B57" s="3">
        <f t="shared" ca="1" si="0"/>
        <v>0.61320282466948095</v>
      </c>
      <c r="C57" s="3">
        <f t="shared" ca="1" si="2"/>
        <v>35</v>
      </c>
      <c r="G57"/>
      <c r="H57"/>
      <c r="I57"/>
      <c r="J57"/>
      <c r="K57"/>
      <c r="L57"/>
      <c r="M57"/>
    </row>
    <row r="58" spans="2:13" x14ac:dyDescent="0.2">
      <c r="B58" s="3">
        <f t="shared" ca="1" si="0"/>
        <v>0.59224892765468762</v>
      </c>
      <c r="C58" s="3">
        <f t="shared" ca="1" si="2"/>
        <v>37</v>
      </c>
      <c r="G58"/>
      <c r="H58"/>
      <c r="I58"/>
      <c r="J58"/>
      <c r="K58"/>
      <c r="L58"/>
      <c r="M58"/>
    </row>
    <row r="59" spans="2:13" x14ac:dyDescent="0.2">
      <c r="B59" s="3">
        <f t="shared" ca="1" si="0"/>
        <v>0.93300523222476384</v>
      </c>
      <c r="C59" s="3">
        <f t="shared" ca="1" si="2"/>
        <v>4</v>
      </c>
      <c r="G59"/>
      <c r="H59"/>
      <c r="I59"/>
      <c r="J59"/>
      <c r="K59"/>
      <c r="L59"/>
      <c r="M59"/>
    </row>
    <row r="60" spans="2:13" x14ac:dyDescent="0.2">
      <c r="B60" s="3">
        <f t="shared" ca="1" si="0"/>
        <v>0.3240066539491756</v>
      </c>
      <c r="C60" s="3">
        <f t="shared" ca="1" si="2"/>
        <v>60</v>
      </c>
      <c r="G60"/>
      <c r="H60"/>
      <c r="I60"/>
      <c r="J60"/>
      <c r="K60"/>
      <c r="L60"/>
      <c r="M60"/>
    </row>
    <row r="61" spans="2:13" x14ac:dyDescent="0.2">
      <c r="B61" s="3">
        <f t="shared" ca="1" si="0"/>
        <v>0.62412823433275522</v>
      </c>
      <c r="C61" s="3">
        <f t="shared" ca="1" si="2"/>
        <v>32</v>
      </c>
      <c r="G61"/>
      <c r="H61"/>
      <c r="I61"/>
      <c r="J61"/>
      <c r="K61"/>
      <c r="L61"/>
      <c r="M61"/>
    </row>
    <row r="62" spans="2:13" x14ac:dyDescent="0.2">
      <c r="B62" s="3">
        <f t="shared" ca="1" si="0"/>
        <v>0.36814032556351928</v>
      </c>
      <c r="C62" s="3">
        <f t="shared" ca="1" si="2"/>
        <v>54</v>
      </c>
      <c r="G62"/>
      <c r="H62"/>
      <c r="I62"/>
      <c r="J62"/>
      <c r="K62"/>
      <c r="L62"/>
      <c r="M62"/>
    </row>
    <row r="63" spans="2:13" x14ac:dyDescent="0.2">
      <c r="B63" s="3">
        <f t="shared" ca="1" si="0"/>
        <v>9.7639340516810891E-2</v>
      </c>
      <c r="C63" s="3">
        <f t="shared" ca="1" si="2"/>
        <v>75</v>
      </c>
      <c r="G63"/>
      <c r="H63"/>
      <c r="I63"/>
      <c r="J63"/>
      <c r="K63"/>
      <c r="L63"/>
      <c r="M63"/>
    </row>
    <row r="64" spans="2:13" x14ac:dyDescent="0.2">
      <c r="B64" s="3">
        <f t="shared" ca="1" si="0"/>
        <v>0.93579484086801989</v>
      </c>
      <c r="C64" s="3">
        <f t="shared" ca="1" si="2"/>
        <v>3</v>
      </c>
      <c r="G64"/>
      <c r="H64"/>
      <c r="I64"/>
      <c r="J64"/>
      <c r="K64"/>
      <c r="L64"/>
      <c r="M64"/>
    </row>
    <row r="65" spans="2:13" x14ac:dyDescent="0.2">
      <c r="B65" s="3">
        <f t="shared" ca="1" si="0"/>
        <v>0.71250441357859318</v>
      </c>
      <c r="C65" s="3">
        <f t="shared" ca="1" si="2"/>
        <v>26</v>
      </c>
      <c r="G65"/>
      <c r="H65"/>
      <c r="I65"/>
      <c r="J65"/>
      <c r="K65"/>
      <c r="L65"/>
      <c r="M65"/>
    </row>
    <row r="66" spans="2:13" x14ac:dyDescent="0.2">
      <c r="B66" s="3">
        <f t="shared" ca="1" si="0"/>
        <v>0.47767248709716092</v>
      </c>
      <c r="C66" s="3">
        <f t="shared" ca="1" si="2"/>
        <v>44</v>
      </c>
      <c r="G66"/>
      <c r="H66"/>
      <c r="I66"/>
      <c r="J66"/>
      <c r="K66"/>
      <c r="L66"/>
      <c r="M66"/>
    </row>
    <row r="67" spans="2:13" x14ac:dyDescent="0.2">
      <c r="B67" s="3">
        <f t="shared" ca="1" si="0"/>
        <v>3.4159084469179035E-2</v>
      </c>
      <c r="C67" s="3">
        <f t="shared" ca="1" si="2"/>
        <v>82</v>
      </c>
      <c r="G67"/>
      <c r="H67"/>
      <c r="I67"/>
      <c r="J67"/>
      <c r="K67"/>
      <c r="L67"/>
      <c r="M67"/>
    </row>
    <row r="68" spans="2:13" x14ac:dyDescent="0.2">
      <c r="B68" s="3">
        <f t="shared" ca="1" si="0"/>
        <v>0.25637949113715397</v>
      </c>
      <c r="C68" s="3">
        <f t="shared" ca="1" si="2"/>
        <v>65</v>
      </c>
      <c r="G68"/>
      <c r="H68"/>
      <c r="I68"/>
      <c r="J68"/>
      <c r="K68"/>
      <c r="L68"/>
      <c r="M68"/>
    </row>
    <row r="69" spans="2:13" x14ac:dyDescent="0.2">
      <c r="B69" s="3">
        <f t="shared" ca="1" si="0"/>
        <v>0.69639090640903545</v>
      </c>
      <c r="C69" s="3">
        <f t="shared" ca="1" si="2"/>
        <v>29</v>
      </c>
      <c r="G69"/>
      <c r="H69"/>
      <c r="I69"/>
      <c r="J69"/>
      <c r="K69"/>
      <c r="L69"/>
      <c r="M69"/>
    </row>
    <row r="70" spans="2:13" x14ac:dyDescent="0.2">
      <c r="B70" s="3">
        <f t="shared" ca="1" si="0"/>
        <v>4.5027111166871747E-2</v>
      </c>
      <c r="C70" s="3">
        <f t="shared" ca="1" si="2"/>
        <v>81</v>
      </c>
      <c r="G70"/>
      <c r="H70"/>
      <c r="I70"/>
      <c r="J70"/>
      <c r="K70"/>
      <c r="L70"/>
      <c r="M70"/>
    </row>
    <row r="71" spans="2:13" x14ac:dyDescent="0.2">
      <c r="B71" s="3">
        <f t="shared" ref="B71:B132" ca="1" si="3">RAND()</f>
        <v>0.86212923602710723</v>
      </c>
      <c r="C71" s="3">
        <f t="shared" ref="C71:C91" ca="1" si="4">RANK(B71,$B$7:$B$91)</f>
        <v>10</v>
      </c>
      <c r="G71"/>
      <c r="H71"/>
      <c r="I71"/>
      <c r="J71"/>
      <c r="K71"/>
      <c r="L71"/>
      <c r="M71"/>
    </row>
    <row r="72" spans="2:13" x14ac:dyDescent="0.2">
      <c r="B72" s="3">
        <f t="shared" ca="1" si="3"/>
        <v>0.92320378048872354</v>
      </c>
      <c r="C72" s="3">
        <f t="shared" ca="1" si="4"/>
        <v>5</v>
      </c>
      <c r="G72"/>
      <c r="H72"/>
      <c r="I72"/>
      <c r="J72"/>
      <c r="K72"/>
      <c r="L72"/>
      <c r="M72"/>
    </row>
    <row r="73" spans="2:13" x14ac:dyDescent="0.2">
      <c r="B73" s="3">
        <f t="shared" ca="1" si="3"/>
        <v>0.70149360906374902</v>
      </c>
      <c r="C73" s="3">
        <f t="shared" ca="1" si="4"/>
        <v>27</v>
      </c>
      <c r="G73"/>
      <c r="H73"/>
      <c r="I73"/>
      <c r="J73"/>
      <c r="K73"/>
      <c r="L73"/>
      <c r="M73"/>
    </row>
    <row r="74" spans="2:13" x14ac:dyDescent="0.2">
      <c r="B74" s="3">
        <f t="shared" ca="1" si="3"/>
        <v>0.44082629263783057</v>
      </c>
      <c r="C74" s="3">
        <f t="shared" ca="1" si="4"/>
        <v>46</v>
      </c>
      <c r="G74"/>
      <c r="H74"/>
      <c r="I74"/>
      <c r="J74"/>
      <c r="K74"/>
      <c r="L74"/>
      <c r="M74"/>
    </row>
    <row r="75" spans="2:13" x14ac:dyDescent="0.2">
      <c r="B75" s="3">
        <f t="shared" ca="1" si="3"/>
        <v>0.79249760936941371</v>
      </c>
      <c r="C75" s="3">
        <f t="shared" ca="1" si="4"/>
        <v>17</v>
      </c>
      <c r="G75"/>
      <c r="H75"/>
      <c r="I75"/>
      <c r="J75"/>
      <c r="K75"/>
      <c r="L75"/>
      <c r="M75"/>
    </row>
    <row r="76" spans="2:13" x14ac:dyDescent="0.2">
      <c r="B76" s="3">
        <f t="shared" ca="1" si="3"/>
        <v>0.38980815380482015</v>
      </c>
      <c r="C76" s="3">
        <f t="shared" ca="1" si="4"/>
        <v>52</v>
      </c>
      <c r="G76"/>
      <c r="H76"/>
      <c r="I76"/>
      <c r="J76"/>
      <c r="K76"/>
      <c r="L76"/>
      <c r="M76"/>
    </row>
    <row r="77" spans="2:13" x14ac:dyDescent="0.2">
      <c r="B77" s="3">
        <f t="shared" ca="1" si="3"/>
        <v>0.3477505093772022</v>
      </c>
      <c r="C77" s="3">
        <f t="shared" ca="1" si="4"/>
        <v>57</v>
      </c>
      <c r="G77"/>
      <c r="H77"/>
      <c r="I77"/>
      <c r="J77"/>
      <c r="K77"/>
      <c r="L77"/>
      <c r="M77"/>
    </row>
    <row r="78" spans="2:13" x14ac:dyDescent="0.2">
      <c r="B78" s="3">
        <f t="shared" ca="1" si="3"/>
        <v>0.82616350038788822</v>
      </c>
      <c r="C78" s="3">
        <f t="shared" ca="1" si="4"/>
        <v>12</v>
      </c>
      <c r="G78"/>
      <c r="H78"/>
      <c r="I78"/>
      <c r="J78"/>
      <c r="K78"/>
      <c r="L78"/>
      <c r="M78"/>
    </row>
    <row r="79" spans="2:13" x14ac:dyDescent="0.2">
      <c r="B79" s="3">
        <f t="shared" ca="1" si="3"/>
        <v>0.68459729828241622</v>
      </c>
      <c r="C79" s="3">
        <f t="shared" ca="1" si="4"/>
        <v>30</v>
      </c>
      <c r="G79"/>
      <c r="H79"/>
      <c r="I79"/>
      <c r="J79"/>
      <c r="K79"/>
      <c r="L79"/>
      <c r="M79"/>
    </row>
    <row r="80" spans="2:13" x14ac:dyDescent="0.2">
      <c r="B80" s="3">
        <f t="shared" ca="1" si="3"/>
        <v>0.33596621855509701</v>
      </c>
      <c r="C80" s="3">
        <f t="shared" ca="1" si="4"/>
        <v>59</v>
      </c>
      <c r="G80"/>
      <c r="H80"/>
      <c r="I80"/>
      <c r="J80"/>
      <c r="K80"/>
      <c r="L80"/>
      <c r="M80"/>
    </row>
    <row r="81" spans="2:13" x14ac:dyDescent="0.2">
      <c r="B81" s="3">
        <f t="shared" ca="1" si="3"/>
        <v>0.83963426740070757</v>
      </c>
      <c r="C81" s="3">
        <f t="shared" ca="1" si="4"/>
        <v>11</v>
      </c>
      <c r="G81"/>
      <c r="H81"/>
      <c r="I81"/>
      <c r="J81"/>
      <c r="K81"/>
      <c r="L81"/>
      <c r="M81"/>
    </row>
    <row r="82" spans="2:13" x14ac:dyDescent="0.2">
      <c r="B82" s="3">
        <f t="shared" ca="1" si="3"/>
        <v>0.38999029268063323</v>
      </c>
      <c r="C82" s="3">
        <f t="shared" ca="1" si="4"/>
        <v>51</v>
      </c>
      <c r="G82"/>
      <c r="H82"/>
      <c r="I82"/>
      <c r="J82"/>
      <c r="K82"/>
      <c r="L82"/>
      <c r="M82"/>
    </row>
    <row r="83" spans="2:13" x14ac:dyDescent="0.2">
      <c r="B83" s="3">
        <f t="shared" ca="1" si="3"/>
        <v>0.65577224394067701</v>
      </c>
      <c r="C83" s="3">
        <f t="shared" ca="1" si="4"/>
        <v>31</v>
      </c>
      <c r="G83"/>
      <c r="H83"/>
      <c r="I83"/>
      <c r="J83"/>
      <c r="K83"/>
      <c r="L83"/>
      <c r="M83"/>
    </row>
    <row r="84" spans="2:13" x14ac:dyDescent="0.2">
      <c r="B84" s="3">
        <f t="shared" ca="1" si="3"/>
        <v>0.40225013914369678</v>
      </c>
      <c r="C84" s="3">
        <f t="shared" ca="1" si="4"/>
        <v>49</v>
      </c>
      <c r="G84"/>
      <c r="H84"/>
      <c r="I84"/>
      <c r="J84"/>
      <c r="K84"/>
      <c r="L84"/>
      <c r="M84"/>
    </row>
    <row r="85" spans="2:13" x14ac:dyDescent="0.2">
      <c r="B85" s="3">
        <f t="shared" ca="1" si="3"/>
        <v>0.46874690369125072</v>
      </c>
      <c r="C85" s="3">
        <f t="shared" ca="1" si="4"/>
        <v>45</v>
      </c>
      <c r="G85"/>
      <c r="H85"/>
      <c r="I85"/>
      <c r="J85"/>
      <c r="K85"/>
      <c r="L85"/>
      <c r="M85"/>
    </row>
    <row r="86" spans="2:13" x14ac:dyDescent="0.2">
      <c r="B86" s="3">
        <f t="shared" ca="1" si="3"/>
        <v>9.6905761216319108E-2</v>
      </c>
      <c r="C86" s="3">
        <f t="shared" ca="1" si="4"/>
        <v>76</v>
      </c>
      <c r="G86"/>
      <c r="H86"/>
      <c r="I86"/>
      <c r="J86"/>
      <c r="K86"/>
      <c r="L86"/>
      <c r="M86"/>
    </row>
    <row r="87" spans="2:13" x14ac:dyDescent="0.2">
      <c r="B87" s="3">
        <f t="shared" ca="1" si="3"/>
        <v>0.24015780005974952</v>
      </c>
      <c r="C87" s="3">
        <f t="shared" ca="1" si="4"/>
        <v>66</v>
      </c>
      <c r="G87"/>
      <c r="H87"/>
      <c r="I87"/>
      <c r="J87"/>
      <c r="K87"/>
      <c r="L87"/>
      <c r="M87"/>
    </row>
    <row r="88" spans="2:13" x14ac:dyDescent="0.2">
      <c r="B88" s="3">
        <f t="shared" ca="1" si="3"/>
        <v>0.34831139087561713</v>
      </c>
      <c r="C88" s="3">
        <f t="shared" ca="1" si="4"/>
        <v>56</v>
      </c>
      <c r="G88"/>
      <c r="H88"/>
      <c r="I88"/>
      <c r="J88"/>
      <c r="K88"/>
      <c r="L88"/>
      <c r="M88"/>
    </row>
    <row r="89" spans="2:13" x14ac:dyDescent="0.2">
      <c r="B89" s="3">
        <f t="shared" ca="1" si="3"/>
        <v>0.25811540924774001</v>
      </c>
      <c r="C89" s="3">
        <f t="shared" ca="1" si="4"/>
        <v>64</v>
      </c>
      <c r="G89"/>
      <c r="H89"/>
      <c r="I89"/>
      <c r="J89"/>
      <c r="K89"/>
      <c r="L89"/>
      <c r="M89"/>
    </row>
    <row r="90" spans="2:13" x14ac:dyDescent="0.2">
      <c r="B90" s="3">
        <f t="shared" ca="1" si="3"/>
        <v>0.18351323032658062</v>
      </c>
      <c r="C90" s="3">
        <f t="shared" ca="1" si="4"/>
        <v>69</v>
      </c>
      <c r="G90"/>
      <c r="H90"/>
      <c r="I90"/>
      <c r="J90"/>
      <c r="K90"/>
      <c r="L90"/>
      <c r="M90"/>
    </row>
    <row r="91" spans="2:13" x14ac:dyDescent="0.2">
      <c r="B91" s="3">
        <f t="shared" ca="1" si="3"/>
        <v>9.4450388086006365E-2</v>
      </c>
      <c r="C91" s="3">
        <f t="shared" ca="1" si="4"/>
        <v>77</v>
      </c>
      <c r="G91"/>
      <c r="H91"/>
      <c r="I91"/>
      <c r="J91"/>
      <c r="K91"/>
      <c r="L91"/>
      <c r="M91"/>
    </row>
    <row r="92" spans="2:13" x14ac:dyDescent="0.2">
      <c r="B92" s="3">
        <f t="shared" ca="1" si="3"/>
        <v>0.93434034449684944</v>
      </c>
      <c r="G92"/>
      <c r="H92"/>
      <c r="I92"/>
      <c r="J92"/>
      <c r="K92"/>
      <c r="L92"/>
      <c r="M92"/>
    </row>
    <row r="93" spans="2:13" x14ac:dyDescent="0.2">
      <c r="B93" s="3">
        <f t="shared" ca="1" si="3"/>
        <v>0.58392317318217235</v>
      </c>
    </row>
    <row r="94" spans="2:13" x14ac:dyDescent="0.2">
      <c r="B94" s="3">
        <f t="shared" ca="1" si="3"/>
        <v>0.84370007143074954</v>
      </c>
    </row>
    <row r="95" spans="2:13" x14ac:dyDescent="0.2">
      <c r="B95" s="3">
        <f t="shared" ca="1" si="3"/>
        <v>0.15584862380896014</v>
      </c>
    </row>
    <row r="96" spans="2:13" x14ac:dyDescent="0.2">
      <c r="B96" s="3">
        <f t="shared" ca="1" si="3"/>
        <v>0.5188130019536652</v>
      </c>
    </row>
    <row r="97" spans="2:13" x14ac:dyDescent="0.2">
      <c r="B97" s="3">
        <f t="shared" ca="1" si="3"/>
        <v>0.14671845936292705</v>
      </c>
    </row>
    <row r="98" spans="2:13" x14ac:dyDescent="0.2">
      <c r="B98" s="3">
        <f t="shared" ca="1" si="3"/>
        <v>0.11993216362669945</v>
      </c>
    </row>
    <row r="99" spans="2:13" x14ac:dyDescent="0.2">
      <c r="B99" s="3">
        <f t="shared" ca="1" si="3"/>
        <v>0.97715176172845297</v>
      </c>
    </row>
    <row r="100" spans="2:13" x14ac:dyDescent="0.2">
      <c r="B100" s="3">
        <f t="shared" ca="1" si="3"/>
        <v>0.6384343127677663</v>
      </c>
    </row>
    <row r="101" spans="2:13" x14ac:dyDescent="0.2">
      <c r="B101" s="3">
        <f t="shared" ca="1" si="3"/>
        <v>0.10672485876344684</v>
      </c>
    </row>
    <row r="102" spans="2:13" x14ac:dyDescent="0.2">
      <c r="B102" s="3">
        <f t="shared" ca="1" si="3"/>
        <v>0.10207308482772137</v>
      </c>
    </row>
    <row r="103" spans="2:13" x14ac:dyDescent="0.2">
      <c r="B103" s="3">
        <f t="shared" ca="1" si="3"/>
        <v>0.19950036880776134</v>
      </c>
    </row>
    <row r="104" spans="2:13" x14ac:dyDescent="0.2">
      <c r="B104" s="3">
        <f t="shared" ca="1" si="3"/>
        <v>0.66318298816149723</v>
      </c>
    </row>
    <row r="105" spans="2:13" x14ac:dyDescent="0.2">
      <c r="B105" s="3">
        <f t="shared" ca="1" si="3"/>
        <v>5.9428970781778001E-2</v>
      </c>
      <c r="G105"/>
      <c r="H105"/>
      <c r="I105"/>
      <c r="J105"/>
      <c r="K105"/>
      <c r="L105"/>
      <c r="M105"/>
    </row>
    <row r="106" spans="2:13" x14ac:dyDescent="0.2">
      <c r="B106" s="3">
        <f t="shared" ca="1" si="3"/>
        <v>0.96338624698716468</v>
      </c>
      <c r="G106"/>
      <c r="H106"/>
      <c r="I106"/>
      <c r="J106"/>
      <c r="K106"/>
      <c r="L106"/>
      <c r="M106"/>
    </row>
    <row r="107" spans="2:13" x14ac:dyDescent="0.2">
      <c r="B107" s="3">
        <f t="shared" ca="1" si="3"/>
        <v>0.3170085914801235</v>
      </c>
      <c r="G107"/>
      <c r="H107"/>
      <c r="I107"/>
      <c r="J107"/>
      <c r="K107"/>
      <c r="L107"/>
      <c r="M107"/>
    </row>
    <row r="108" spans="2:13" x14ac:dyDescent="0.2">
      <c r="B108" s="3">
        <f t="shared" ca="1" si="3"/>
        <v>2.4146671145473975E-2</v>
      </c>
      <c r="G108"/>
      <c r="H108"/>
      <c r="I108"/>
      <c r="J108"/>
      <c r="K108"/>
      <c r="L108"/>
      <c r="M108"/>
    </row>
    <row r="109" spans="2:13" x14ac:dyDescent="0.2">
      <c r="B109" s="3">
        <f t="shared" ca="1" si="3"/>
        <v>0.56809272067143501</v>
      </c>
      <c r="G109"/>
      <c r="H109"/>
      <c r="I109"/>
      <c r="J109"/>
      <c r="K109"/>
      <c r="L109"/>
      <c r="M109"/>
    </row>
    <row r="110" spans="2:13" x14ac:dyDescent="0.2">
      <c r="B110" s="3">
        <f t="shared" ca="1" si="3"/>
        <v>0.20017789659224594</v>
      </c>
      <c r="G110"/>
      <c r="H110"/>
      <c r="I110"/>
      <c r="J110"/>
      <c r="K110"/>
      <c r="L110"/>
      <c r="M110"/>
    </row>
    <row r="111" spans="2:13" x14ac:dyDescent="0.2">
      <c r="B111" s="3">
        <f t="shared" ca="1" si="3"/>
        <v>0.55401652310569327</v>
      </c>
      <c r="G111"/>
      <c r="H111"/>
      <c r="I111"/>
      <c r="J111"/>
      <c r="K111"/>
      <c r="L111"/>
      <c r="M111"/>
    </row>
    <row r="112" spans="2:13" x14ac:dyDescent="0.2">
      <c r="B112" s="3">
        <f t="shared" ca="1" si="3"/>
        <v>0.1104579068782372</v>
      </c>
      <c r="G112"/>
      <c r="H112"/>
      <c r="I112"/>
      <c r="J112"/>
      <c r="K112"/>
      <c r="L112"/>
      <c r="M112"/>
    </row>
    <row r="113" spans="2:13" x14ac:dyDescent="0.2">
      <c r="B113" s="3">
        <f t="shared" ca="1" si="3"/>
        <v>0.70573679425288938</v>
      </c>
      <c r="G113"/>
      <c r="H113"/>
      <c r="I113"/>
      <c r="J113"/>
      <c r="K113"/>
      <c r="L113"/>
      <c r="M113"/>
    </row>
    <row r="114" spans="2:13" x14ac:dyDescent="0.2">
      <c r="B114" s="3">
        <f t="shared" ca="1" si="3"/>
        <v>0.99869495852652757</v>
      </c>
      <c r="G114"/>
      <c r="H114"/>
      <c r="I114"/>
      <c r="J114"/>
      <c r="K114"/>
      <c r="L114"/>
      <c r="M114"/>
    </row>
    <row r="115" spans="2:13" x14ac:dyDescent="0.2">
      <c r="B115" s="3">
        <f t="shared" ca="1" si="3"/>
        <v>0.65940124013471657</v>
      </c>
      <c r="G115"/>
      <c r="H115"/>
      <c r="I115"/>
      <c r="J115"/>
      <c r="K115"/>
      <c r="L115"/>
      <c r="M115"/>
    </row>
    <row r="116" spans="2:13" x14ac:dyDescent="0.2">
      <c r="B116" s="3">
        <f t="shared" ca="1" si="3"/>
        <v>0.69537785167454425</v>
      </c>
      <c r="G116"/>
      <c r="H116"/>
      <c r="I116"/>
      <c r="J116"/>
      <c r="K116"/>
      <c r="L116"/>
      <c r="M116"/>
    </row>
    <row r="117" spans="2:13" x14ac:dyDescent="0.2">
      <c r="B117" s="3">
        <f t="shared" ca="1" si="3"/>
        <v>0.45072666348909662</v>
      </c>
      <c r="G117"/>
      <c r="H117"/>
      <c r="I117"/>
      <c r="J117"/>
      <c r="K117"/>
      <c r="L117"/>
      <c r="M117"/>
    </row>
    <row r="118" spans="2:13" x14ac:dyDescent="0.2">
      <c r="B118" s="3">
        <f t="shared" ca="1" si="3"/>
        <v>0.88901517501940364</v>
      </c>
      <c r="G118"/>
      <c r="H118"/>
      <c r="I118"/>
      <c r="J118"/>
      <c r="K118"/>
      <c r="L118"/>
      <c r="M118"/>
    </row>
    <row r="119" spans="2:13" x14ac:dyDescent="0.2">
      <c r="B119" s="3">
        <f t="shared" ca="1" si="3"/>
        <v>0.79621966352322937</v>
      </c>
      <c r="G119"/>
      <c r="H119"/>
      <c r="I119"/>
      <c r="J119"/>
      <c r="K119"/>
      <c r="L119"/>
      <c r="M119"/>
    </row>
    <row r="120" spans="2:13" x14ac:dyDescent="0.2">
      <c r="B120" s="3">
        <f t="shared" ca="1" si="3"/>
        <v>0.56116623174513325</v>
      </c>
      <c r="G120"/>
      <c r="H120"/>
      <c r="I120"/>
      <c r="J120"/>
      <c r="K120"/>
      <c r="L120"/>
      <c r="M120"/>
    </row>
    <row r="121" spans="2:13" x14ac:dyDescent="0.2">
      <c r="B121" s="3">
        <f t="shared" ca="1" si="3"/>
        <v>0.16752549340635881</v>
      </c>
      <c r="G121"/>
      <c r="H121"/>
      <c r="I121"/>
      <c r="J121"/>
      <c r="K121"/>
      <c r="L121"/>
      <c r="M121"/>
    </row>
    <row r="122" spans="2:13" x14ac:dyDescent="0.2">
      <c r="B122" s="3">
        <f t="shared" ca="1" si="3"/>
        <v>0.28409596316898467</v>
      </c>
      <c r="G122"/>
      <c r="H122"/>
      <c r="I122"/>
      <c r="J122"/>
      <c r="K122"/>
      <c r="L122"/>
      <c r="M122"/>
    </row>
    <row r="123" spans="2:13" x14ac:dyDescent="0.2">
      <c r="B123" s="3">
        <f t="shared" ca="1" si="3"/>
        <v>0.45226377908351534</v>
      </c>
      <c r="G123"/>
      <c r="H123"/>
      <c r="I123"/>
      <c r="J123"/>
      <c r="K123"/>
      <c r="L123"/>
      <c r="M123"/>
    </row>
    <row r="124" spans="2:13" x14ac:dyDescent="0.2">
      <c r="B124" s="3">
        <f t="shared" ca="1" si="3"/>
        <v>0.37839652047603722</v>
      </c>
      <c r="G124"/>
      <c r="H124"/>
      <c r="I124"/>
      <c r="J124"/>
      <c r="K124"/>
      <c r="L124"/>
      <c r="M124"/>
    </row>
    <row r="125" spans="2:13" x14ac:dyDescent="0.2">
      <c r="B125" s="3">
        <f t="shared" ca="1" si="3"/>
        <v>0.15086453273435163</v>
      </c>
    </row>
    <row r="126" spans="2:13" x14ac:dyDescent="0.2">
      <c r="B126" s="3">
        <f t="shared" ca="1" si="3"/>
        <v>0.3927863135624764</v>
      </c>
    </row>
    <row r="127" spans="2:13" x14ac:dyDescent="0.2">
      <c r="B127" s="3">
        <f t="shared" ca="1" si="3"/>
        <v>2.3378819583756649E-2</v>
      </c>
    </row>
    <row r="128" spans="2:13" x14ac:dyDescent="0.2">
      <c r="B128" s="3">
        <f t="shared" ca="1" si="3"/>
        <v>0.30857429512819579</v>
      </c>
      <c r="H128"/>
      <c r="I128"/>
      <c r="J128"/>
      <c r="K128"/>
      <c r="L128"/>
      <c r="M128"/>
    </row>
    <row r="129" spans="1:13" x14ac:dyDescent="0.2">
      <c r="A129" t="str">
        <f>IF(F129&gt;"",B129,IF(G129&gt;"",B129,""))</f>
        <v/>
      </c>
      <c r="B129" s="3">
        <f t="shared" ca="1" si="3"/>
        <v>0.12943412034799473</v>
      </c>
      <c r="H129"/>
      <c r="I129"/>
      <c r="J129"/>
      <c r="K129"/>
      <c r="L129"/>
      <c r="M129"/>
    </row>
    <row r="130" spans="1:13" x14ac:dyDescent="0.2">
      <c r="B130" s="3">
        <f t="shared" ca="1" si="3"/>
        <v>0.82727460539569775</v>
      </c>
      <c r="H130"/>
      <c r="I130"/>
      <c r="J130"/>
      <c r="K130"/>
      <c r="L130"/>
      <c r="M130"/>
    </row>
    <row r="131" spans="1:13" x14ac:dyDescent="0.2">
      <c r="B131" s="3">
        <f t="shared" ca="1" si="3"/>
        <v>0.26319583470937313</v>
      </c>
      <c r="H131"/>
      <c r="I131"/>
      <c r="J131"/>
      <c r="K131"/>
      <c r="L131"/>
      <c r="M131"/>
    </row>
    <row r="132" spans="1:13" x14ac:dyDescent="0.2">
      <c r="B132" s="3">
        <f t="shared" ca="1" si="3"/>
        <v>1.004458039941758E-3</v>
      </c>
      <c r="H132"/>
      <c r="I132"/>
      <c r="J132"/>
      <c r="K132"/>
      <c r="L132"/>
      <c r="M132"/>
    </row>
  </sheetData>
  <sheetProtection sheet="1" objects="1" scenarios="1"/>
  <customSheetViews>
    <customSheetView guid="{B1DF6B9E-725A-4A8E-ABAB-4CF1AE6CB621}" showPageBreaks="1" hiddenColumns="1" state="hidden" topLeftCell="B1">
      <selection activeCell="D7" sqref="D7:G132"/>
      <pageMargins left="0.7" right="0.7" top="0.78740157499999996" bottom="0.78740157499999996" header="0.3" footer="0.3"/>
      <pageSetup paperSize="9" orientation="portrait" horizontalDpi="1200" verticalDpi="1200" r:id="rId1"/>
    </customSheetView>
  </customSheetViews>
  <pageMargins left="0.7" right="0.7" top="0.78740157499999996" bottom="0.78740157499999996" header="0.3" footer="0.3"/>
  <pageSetup paperSize="9" orientation="portrait" horizontalDpi="1200" verticalDpi="120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autoPageBreaks="0"/>
  </sheetPr>
  <dimension ref="A1:U128"/>
  <sheetViews>
    <sheetView topLeftCell="H1" zoomScale="60" zoomScaleNormal="60" workbookViewId="0">
      <selection activeCell="S5" sqref="S5"/>
    </sheetView>
  </sheetViews>
  <sheetFormatPr baseColWidth="10" defaultRowHeight="12.75" x14ac:dyDescent="0.2"/>
  <cols>
    <col min="1" max="5" width="14.625" hidden="1" customWidth="1"/>
    <col min="6" max="7" width="6.125" hidden="1" customWidth="1"/>
    <col min="8" max="8" width="15" style="69" customWidth="1"/>
    <col min="9" max="9" width="13.625" style="69" customWidth="1"/>
    <col min="10" max="10" width="9.75" style="69" customWidth="1"/>
    <col min="11" max="11" width="13.75" style="72" customWidth="1"/>
    <col min="12" max="12" width="9.375" style="72" customWidth="1"/>
    <col min="13" max="13" width="7" style="71" customWidth="1"/>
    <col min="14" max="14" width="7" style="71" hidden="1" customWidth="1"/>
    <col min="15" max="15" width="6.25" style="71" customWidth="1"/>
    <col min="16" max="16" width="14.5" customWidth="1"/>
    <col min="17" max="17" width="14" customWidth="1"/>
    <col min="18" max="18" width="6.375" style="5" customWidth="1"/>
    <col min="19" max="19" width="8.875" style="5" customWidth="1"/>
    <col min="20" max="20" width="12.75" style="5" customWidth="1"/>
    <col min="21" max="227" width="7" customWidth="1"/>
  </cols>
  <sheetData>
    <row r="1" spans="1:21" ht="48.75" customHeight="1" x14ac:dyDescent="0.2"/>
    <row r="2" spans="1:21" ht="15" customHeight="1" x14ac:dyDescent="0.2">
      <c r="A2" s="4"/>
      <c r="B2" s="4"/>
      <c r="C2" s="4"/>
      <c r="D2" s="4"/>
      <c r="E2" s="4"/>
      <c r="F2" s="4"/>
      <c r="G2" s="4"/>
      <c r="H2" s="73" t="s">
        <v>0</v>
      </c>
      <c r="I2" s="73" t="s">
        <v>1</v>
      </c>
      <c r="J2" s="75" t="s">
        <v>3</v>
      </c>
      <c r="K2" s="75" t="s">
        <v>11</v>
      </c>
      <c r="L2" s="75" t="s">
        <v>10</v>
      </c>
      <c r="P2" s="167" t="s">
        <v>110</v>
      </c>
      <c r="Q2" s="168"/>
      <c r="R2" s="168"/>
      <c r="S2" s="168"/>
      <c r="T2" s="169"/>
    </row>
    <row r="3" spans="1:21" ht="15" x14ac:dyDescent="0.2">
      <c r="A3" s="4">
        <v>1</v>
      </c>
      <c r="B3" s="4">
        <f t="shared" ref="B3:B66" si="0">IF(A3&gt;0,A3,999)</f>
        <v>1</v>
      </c>
      <c r="C3" s="4"/>
      <c r="D3" s="4"/>
      <c r="E3" s="4"/>
      <c r="F3" s="8">
        <f t="shared" ref="F3:F34" si="1">IF(G3&gt;0,G3,999)</f>
        <v>999</v>
      </c>
      <c r="G3" s="4"/>
      <c r="H3" s="77"/>
      <c r="I3" s="77"/>
      <c r="J3" s="66"/>
      <c r="K3" s="80" t="str">
        <f>IF(T5="","",T5)</f>
        <v/>
      </c>
      <c r="L3" s="80" t="str">
        <f>IF(S5="","",S5)</f>
        <v/>
      </c>
      <c r="P3" s="170"/>
      <c r="Q3" s="171"/>
      <c r="R3" s="171"/>
      <c r="S3" s="171"/>
      <c r="T3" s="172"/>
    </row>
    <row r="4" spans="1:21" ht="15" x14ac:dyDescent="0.2">
      <c r="A4" s="4">
        <v>2</v>
      </c>
      <c r="B4" s="4">
        <f t="shared" si="0"/>
        <v>2</v>
      </c>
      <c r="C4" s="4"/>
      <c r="D4" s="4"/>
      <c r="E4" s="4"/>
      <c r="F4" s="8">
        <f t="shared" si="1"/>
        <v>999</v>
      </c>
      <c r="G4" s="4"/>
      <c r="H4" s="77"/>
      <c r="I4" s="77"/>
      <c r="J4" s="66"/>
      <c r="K4" s="80" t="str">
        <f>IF(T6="","",T6)</f>
        <v/>
      </c>
      <c r="L4" s="80" t="str">
        <f>IF(S6="","",S6)</f>
        <v/>
      </c>
      <c r="P4" s="19" t="s">
        <v>0</v>
      </c>
      <c r="Q4" s="19" t="s">
        <v>1</v>
      </c>
      <c r="R4" s="20" t="s">
        <v>3</v>
      </c>
      <c r="S4" s="20" t="s">
        <v>10</v>
      </c>
      <c r="T4" s="20" t="s">
        <v>11</v>
      </c>
    </row>
    <row r="5" spans="1:21" ht="15" x14ac:dyDescent="0.2">
      <c r="A5" s="4">
        <v>3</v>
      </c>
      <c r="B5" s="4">
        <f t="shared" si="0"/>
        <v>3</v>
      </c>
      <c r="C5" s="4"/>
      <c r="D5" s="4"/>
      <c r="E5" s="4"/>
      <c r="F5" s="8">
        <f t="shared" si="1"/>
        <v>999</v>
      </c>
      <c r="G5" s="4"/>
      <c r="H5" s="77"/>
      <c r="I5" s="77"/>
      <c r="J5" s="66"/>
      <c r="K5" s="80" t="str">
        <f>IF(T7="","",T7)</f>
        <v/>
      </c>
      <c r="L5" s="80" t="str">
        <f>IF(S7="","",S7)</f>
        <v/>
      </c>
      <c r="N5" s="71">
        <v>1</v>
      </c>
      <c r="P5" s="9" t="str">
        <f>IF(H3="","",VLOOKUP(N5,$A$3:$J$132,8,0))</f>
        <v/>
      </c>
      <c r="Q5" s="9" t="str">
        <f>IF(I3="","",VLOOKUP(N5,$A$3:$J$132,9,0))</f>
        <v/>
      </c>
      <c r="R5" s="46" t="str">
        <f>IF(J3="","",VLOOKUP(N5,$A$3:$J$132,10,0))</f>
        <v/>
      </c>
      <c r="S5" s="17"/>
      <c r="T5" s="46" t="str">
        <f>IFERROR(IF(S5="","",RANK(S5,$S$5:$S$8)),0)</f>
        <v/>
      </c>
      <c r="U5" s="64" t="str">
        <f>IF(P5&lt;&gt;"",1,"")</f>
        <v/>
      </c>
    </row>
    <row r="6" spans="1:21" ht="15" x14ac:dyDescent="0.2">
      <c r="A6" s="4">
        <v>4</v>
      </c>
      <c r="B6" s="4">
        <f t="shared" si="0"/>
        <v>4</v>
      </c>
      <c r="C6" s="4"/>
      <c r="D6" s="4"/>
      <c r="E6" s="4"/>
      <c r="F6" s="8">
        <f t="shared" si="1"/>
        <v>999</v>
      </c>
      <c r="G6" s="4"/>
      <c r="H6" s="77"/>
      <c r="I6" s="77"/>
      <c r="J6" s="66"/>
      <c r="K6" s="80" t="str">
        <f>IF(T8="","",T8)</f>
        <v/>
      </c>
      <c r="L6" s="80" t="str">
        <f>IF(S8="","",S8)</f>
        <v/>
      </c>
      <c r="N6" s="71">
        <v>2</v>
      </c>
      <c r="P6" s="9" t="str">
        <f>IF(H4="","",VLOOKUP(N6,$A$3:$J$132,8,0))</f>
        <v/>
      </c>
      <c r="Q6" s="9" t="str">
        <f>IF(I4="","",VLOOKUP(N6,$A$3:$J$132,9,0))</f>
        <v/>
      </c>
      <c r="R6" s="46" t="str">
        <f>IF(J4="","",VLOOKUP(N6,$A$3:$J$132,10,0))</f>
        <v/>
      </c>
      <c r="S6" s="17"/>
      <c r="T6" s="46" t="str">
        <f>IFERROR(IF(S6="","",RANK(S6,$S$5:$S$8)),0)</f>
        <v/>
      </c>
    </row>
    <row r="7" spans="1:21" x14ac:dyDescent="0.2">
      <c r="A7" s="4">
        <v>5</v>
      </c>
      <c r="B7" s="4">
        <f t="shared" si="0"/>
        <v>5</v>
      </c>
      <c r="C7" s="4"/>
      <c r="D7" s="4"/>
      <c r="E7" s="4"/>
      <c r="F7" s="8">
        <f t="shared" si="1"/>
        <v>999</v>
      </c>
      <c r="G7" s="4"/>
      <c r="N7" s="71">
        <v>3</v>
      </c>
      <c r="P7" s="9" t="str">
        <f>IF(H5="","",VLOOKUP(N7,$A$3:$J$132,8,0))</f>
        <v/>
      </c>
      <c r="Q7" s="9" t="str">
        <f>IF(I5="","",VLOOKUP(N7,$A$3:$J$132,9,0))</f>
        <v/>
      </c>
      <c r="R7" s="46" t="str">
        <f>IF(J5="","",VLOOKUP(N7,$A$3:$J$132,10,0))</f>
        <v/>
      </c>
      <c r="S7" s="17"/>
      <c r="T7" s="46" t="str">
        <f>IFERROR(IF(S7="","",RANK(S7,$S$5:$S$8)),0)</f>
        <v/>
      </c>
    </row>
    <row r="8" spans="1:21" x14ac:dyDescent="0.2">
      <c r="A8" s="4">
        <v>6</v>
      </c>
      <c r="B8" s="4">
        <f t="shared" si="0"/>
        <v>6</v>
      </c>
      <c r="C8" s="4"/>
      <c r="D8" s="4"/>
      <c r="E8" s="4"/>
      <c r="F8" s="8">
        <f t="shared" si="1"/>
        <v>999</v>
      </c>
      <c r="G8" s="4"/>
      <c r="N8" s="71">
        <v>4</v>
      </c>
      <c r="P8" s="9" t="str">
        <f>IF(H6="","",VLOOKUP(N8,$A$3:$J$132,8,0))</f>
        <v/>
      </c>
      <c r="Q8" s="9" t="str">
        <f>IF(I6="","",VLOOKUP(N8,$A$3:$J$132,9,0))</f>
        <v/>
      </c>
      <c r="R8" s="46" t="str">
        <f>IF(J6="","",VLOOKUP(N8,$A$3:$J$132,10,0))</f>
        <v/>
      </c>
      <c r="S8" s="17"/>
      <c r="T8" s="46" t="str">
        <f>IFERROR(IF(S8="","",RANK(S8,$S$5:$S$8)),0)</f>
        <v/>
      </c>
    </row>
    <row r="9" spans="1:21" x14ac:dyDescent="0.2">
      <c r="A9" s="4">
        <v>7</v>
      </c>
      <c r="B9" s="4">
        <f t="shared" si="0"/>
        <v>7</v>
      </c>
      <c r="C9" s="4"/>
      <c r="D9" s="4"/>
      <c r="E9" s="4"/>
      <c r="F9" s="8">
        <f t="shared" si="1"/>
        <v>999</v>
      </c>
      <c r="G9" s="4"/>
    </row>
    <row r="10" spans="1:21" x14ac:dyDescent="0.2">
      <c r="A10" s="4">
        <v>8</v>
      </c>
      <c r="B10" s="4">
        <f t="shared" si="0"/>
        <v>8</v>
      </c>
      <c r="C10" s="4"/>
      <c r="D10" s="4"/>
      <c r="E10" s="4"/>
      <c r="F10" s="8">
        <f t="shared" si="1"/>
        <v>999</v>
      </c>
      <c r="G10" s="4"/>
    </row>
    <row r="11" spans="1:21" ht="15" customHeight="1" x14ac:dyDescent="0.2">
      <c r="A11" s="4">
        <v>9</v>
      </c>
      <c r="B11" s="4">
        <f t="shared" si="0"/>
        <v>9</v>
      </c>
      <c r="C11" s="4"/>
      <c r="D11" s="4"/>
      <c r="E11" s="4"/>
      <c r="F11" s="8">
        <f t="shared" si="1"/>
        <v>999</v>
      </c>
      <c r="G11" s="4"/>
    </row>
    <row r="12" spans="1:21" x14ac:dyDescent="0.2">
      <c r="A12" s="4">
        <v>10</v>
      </c>
      <c r="B12" s="4">
        <f t="shared" si="0"/>
        <v>10</v>
      </c>
      <c r="C12" s="4"/>
      <c r="D12" s="4"/>
      <c r="E12" s="4"/>
      <c r="F12" s="8">
        <f t="shared" si="1"/>
        <v>999</v>
      </c>
      <c r="G12" s="4"/>
    </row>
    <row r="13" spans="1:21" x14ac:dyDescent="0.2">
      <c r="A13" s="4">
        <v>11</v>
      </c>
      <c r="B13" s="4">
        <f t="shared" si="0"/>
        <v>11</v>
      </c>
      <c r="C13" s="4"/>
      <c r="D13" s="4"/>
      <c r="E13" s="4"/>
      <c r="F13" s="8">
        <f t="shared" si="1"/>
        <v>999</v>
      </c>
      <c r="G13" s="4"/>
    </row>
    <row r="14" spans="1:21" x14ac:dyDescent="0.2">
      <c r="A14" s="4">
        <v>12</v>
      </c>
      <c r="B14" s="4">
        <f t="shared" si="0"/>
        <v>12</v>
      </c>
      <c r="C14" s="4"/>
      <c r="D14" s="4"/>
      <c r="E14" s="4"/>
      <c r="F14" s="8">
        <f t="shared" si="1"/>
        <v>999</v>
      </c>
      <c r="G14" s="4"/>
      <c r="N14" s="71">
        <v>5</v>
      </c>
    </row>
    <row r="15" spans="1:21" x14ac:dyDescent="0.2">
      <c r="A15" s="4">
        <v>13</v>
      </c>
      <c r="B15" s="4">
        <f t="shared" si="0"/>
        <v>13</v>
      </c>
      <c r="C15" s="4"/>
      <c r="D15" s="4"/>
      <c r="E15" s="4"/>
      <c r="F15" s="8">
        <f t="shared" si="1"/>
        <v>999</v>
      </c>
      <c r="G15" s="4"/>
      <c r="N15" s="71">
        <v>6</v>
      </c>
    </row>
    <row r="16" spans="1:21" x14ac:dyDescent="0.2">
      <c r="A16" s="4">
        <v>14</v>
      </c>
      <c r="B16" s="4">
        <f t="shared" si="0"/>
        <v>14</v>
      </c>
      <c r="C16" s="4"/>
      <c r="D16" s="4"/>
      <c r="E16" s="4"/>
      <c r="F16" s="8">
        <f t="shared" si="1"/>
        <v>999</v>
      </c>
      <c r="G16" s="4"/>
      <c r="N16" s="71">
        <v>7</v>
      </c>
    </row>
    <row r="17" spans="1:20" x14ac:dyDescent="0.2">
      <c r="A17" s="4">
        <v>15</v>
      </c>
      <c r="B17" s="4">
        <f t="shared" si="0"/>
        <v>15</v>
      </c>
      <c r="C17" s="4"/>
      <c r="D17" s="4"/>
      <c r="E17" s="4"/>
      <c r="F17" s="8">
        <f t="shared" si="1"/>
        <v>999</v>
      </c>
      <c r="G17" s="4"/>
      <c r="N17" s="71">
        <v>8</v>
      </c>
    </row>
    <row r="18" spans="1:20" x14ac:dyDescent="0.2">
      <c r="A18" s="4">
        <v>16</v>
      </c>
      <c r="B18" s="4">
        <f t="shared" si="0"/>
        <v>16</v>
      </c>
      <c r="C18" s="4"/>
      <c r="D18" s="4"/>
      <c r="E18" s="4"/>
      <c r="F18" s="8">
        <f t="shared" si="1"/>
        <v>999</v>
      </c>
      <c r="G18" s="4"/>
      <c r="R18"/>
      <c r="S18"/>
      <c r="T18"/>
    </row>
    <row r="19" spans="1:20" x14ac:dyDescent="0.2">
      <c r="A19" s="4">
        <v>17</v>
      </c>
      <c r="B19" s="4">
        <f t="shared" si="0"/>
        <v>17</v>
      </c>
      <c r="C19" s="4"/>
      <c r="D19" s="4"/>
      <c r="E19" s="4"/>
      <c r="F19" s="8">
        <f t="shared" si="1"/>
        <v>999</v>
      </c>
      <c r="G19" s="4"/>
      <c r="R19"/>
      <c r="S19"/>
      <c r="T19"/>
    </row>
    <row r="20" spans="1:20" ht="15" customHeight="1" x14ac:dyDescent="0.2">
      <c r="A20" s="4">
        <v>18</v>
      </c>
      <c r="B20" s="4">
        <f t="shared" si="0"/>
        <v>18</v>
      </c>
      <c r="C20" s="4"/>
      <c r="D20" s="4"/>
      <c r="E20" s="4"/>
      <c r="F20" s="8">
        <f t="shared" si="1"/>
        <v>999</v>
      </c>
      <c r="G20" s="4"/>
      <c r="R20"/>
      <c r="S20"/>
      <c r="T20"/>
    </row>
    <row r="21" spans="1:20" x14ac:dyDescent="0.2">
      <c r="A21" s="4">
        <v>19</v>
      </c>
      <c r="B21" s="4">
        <f t="shared" si="0"/>
        <v>19</v>
      </c>
      <c r="C21" s="4"/>
      <c r="D21" s="4"/>
      <c r="E21" s="4"/>
      <c r="F21" s="8">
        <f t="shared" si="1"/>
        <v>999</v>
      </c>
      <c r="G21" s="4"/>
      <c r="R21"/>
      <c r="S21"/>
      <c r="T21"/>
    </row>
    <row r="22" spans="1:20" x14ac:dyDescent="0.2">
      <c r="A22" s="4">
        <v>20</v>
      </c>
      <c r="B22" s="4">
        <f t="shared" si="0"/>
        <v>20</v>
      </c>
      <c r="C22" s="4"/>
      <c r="D22" s="4"/>
      <c r="E22" s="4"/>
      <c r="F22" s="8">
        <f t="shared" si="1"/>
        <v>999</v>
      </c>
      <c r="G22" s="4"/>
      <c r="R22"/>
      <c r="S22"/>
      <c r="T22"/>
    </row>
    <row r="23" spans="1:20" x14ac:dyDescent="0.2">
      <c r="A23" s="4">
        <v>21</v>
      </c>
      <c r="B23" s="4">
        <f t="shared" si="0"/>
        <v>21</v>
      </c>
      <c r="C23" s="4"/>
      <c r="D23" s="4"/>
      <c r="E23" s="4"/>
      <c r="F23" s="8">
        <f t="shared" si="1"/>
        <v>999</v>
      </c>
      <c r="G23" s="4"/>
      <c r="N23" s="71">
        <v>9</v>
      </c>
      <c r="R23"/>
      <c r="S23"/>
      <c r="T23"/>
    </row>
    <row r="24" spans="1:20" x14ac:dyDescent="0.2">
      <c r="A24" s="4">
        <v>22</v>
      </c>
      <c r="B24" s="4">
        <f t="shared" si="0"/>
        <v>22</v>
      </c>
      <c r="C24" s="4"/>
      <c r="D24" s="4"/>
      <c r="E24" s="4"/>
      <c r="F24" s="8">
        <f t="shared" si="1"/>
        <v>999</v>
      </c>
      <c r="G24" s="4"/>
      <c r="N24" s="71">
        <v>10</v>
      </c>
      <c r="R24"/>
      <c r="S24"/>
      <c r="T24"/>
    </row>
    <row r="25" spans="1:20" x14ac:dyDescent="0.2">
      <c r="A25" s="4">
        <v>23</v>
      </c>
      <c r="B25" s="4">
        <f t="shared" si="0"/>
        <v>23</v>
      </c>
      <c r="C25" s="4"/>
      <c r="D25" s="4"/>
      <c r="E25" s="4"/>
      <c r="F25" s="8">
        <f t="shared" si="1"/>
        <v>999</v>
      </c>
      <c r="G25" s="4"/>
      <c r="N25" s="71">
        <v>11</v>
      </c>
      <c r="R25"/>
      <c r="S25"/>
      <c r="T25"/>
    </row>
    <row r="26" spans="1:20" x14ac:dyDescent="0.2">
      <c r="A26" s="4">
        <v>24</v>
      </c>
      <c r="B26" s="4">
        <f t="shared" si="0"/>
        <v>24</v>
      </c>
      <c r="C26" s="4"/>
      <c r="D26" s="4"/>
      <c r="E26" s="4"/>
      <c r="F26" s="8">
        <f t="shared" si="1"/>
        <v>999</v>
      </c>
      <c r="G26" s="4"/>
      <c r="N26" s="71">
        <v>12</v>
      </c>
      <c r="R26"/>
      <c r="S26"/>
      <c r="T26"/>
    </row>
    <row r="27" spans="1:20" x14ac:dyDescent="0.2">
      <c r="A27" s="4">
        <v>25</v>
      </c>
      <c r="B27" s="4">
        <f t="shared" si="0"/>
        <v>25</v>
      </c>
      <c r="C27" s="4"/>
      <c r="D27" s="4"/>
      <c r="E27" s="4"/>
      <c r="F27" s="8">
        <f t="shared" si="1"/>
        <v>999</v>
      </c>
      <c r="G27" s="4"/>
      <c r="R27"/>
      <c r="S27"/>
      <c r="T27"/>
    </row>
    <row r="28" spans="1:20" x14ac:dyDescent="0.2">
      <c r="A28" s="4">
        <v>26</v>
      </c>
      <c r="B28" s="4">
        <f t="shared" si="0"/>
        <v>26</v>
      </c>
      <c r="C28" s="4"/>
      <c r="D28" s="4"/>
      <c r="E28" s="4"/>
      <c r="F28" s="8">
        <f t="shared" si="1"/>
        <v>999</v>
      </c>
      <c r="G28" s="4"/>
      <c r="R28"/>
      <c r="S28"/>
      <c r="T28"/>
    </row>
    <row r="29" spans="1:20" ht="15" customHeight="1" x14ac:dyDescent="0.2">
      <c r="A29" s="4">
        <v>27</v>
      </c>
      <c r="B29" s="4">
        <f t="shared" si="0"/>
        <v>27</v>
      </c>
      <c r="C29" s="4"/>
      <c r="D29" s="4"/>
      <c r="E29" s="4"/>
      <c r="F29" s="8">
        <f t="shared" si="1"/>
        <v>999</v>
      </c>
      <c r="G29" s="4"/>
      <c r="R29"/>
      <c r="S29"/>
      <c r="T29"/>
    </row>
    <row r="30" spans="1:20" x14ac:dyDescent="0.2">
      <c r="A30" s="4">
        <v>28</v>
      </c>
      <c r="B30" s="4">
        <f t="shared" si="0"/>
        <v>28</v>
      </c>
      <c r="C30" s="4"/>
      <c r="D30" s="4"/>
      <c r="E30" s="4"/>
      <c r="F30" s="8">
        <f t="shared" si="1"/>
        <v>999</v>
      </c>
      <c r="G30" s="4"/>
      <c r="R30"/>
      <c r="S30"/>
      <c r="T30"/>
    </row>
    <row r="31" spans="1:20" x14ac:dyDescent="0.2">
      <c r="A31" s="4">
        <v>29</v>
      </c>
      <c r="B31" s="4">
        <f t="shared" si="0"/>
        <v>29</v>
      </c>
      <c r="C31" s="4"/>
      <c r="D31" s="4"/>
      <c r="E31" s="4"/>
      <c r="F31" s="8">
        <f t="shared" si="1"/>
        <v>999</v>
      </c>
      <c r="G31" s="4"/>
      <c r="R31"/>
      <c r="S31"/>
      <c r="T31"/>
    </row>
    <row r="32" spans="1:20" x14ac:dyDescent="0.2">
      <c r="A32" s="4">
        <v>30</v>
      </c>
      <c r="B32" s="4">
        <f t="shared" si="0"/>
        <v>30</v>
      </c>
      <c r="C32" s="4"/>
      <c r="D32" s="4"/>
      <c r="E32" s="4"/>
      <c r="F32" s="8">
        <f t="shared" si="1"/>
        <v>999</v>
      </c>
      <c r="G32" s="4"/>
      <c r="N32" s="71">
        <v>13</v>
      </c>
    </row>
    <row r="33" spans="1:20" x14ac:dyDescent="0.2">
      <c r="A33" s="4">
        <v>31</v>
      </c>
      <c r="B33" s="4">
        <f t="shared" si="0"/>
        <v>31</v>
      </c>
      <c r="C33" s="4"/>
      <c r="D33" s="4"/>
      <c r="E33" s="4"/>
      <c r="F33" s="8">
        <f t="shared" si="1"/>
        <v>999</v>
      </c>
      <c r="G33" s="4"/>
      <c r="N33" s="71">
        <v>14</v>
      </c>
    </row>
    <row r="34" spans="1:20" x14ac:dyDescent="0.2">
      <c r="A34" s="4">
        <v>32</v>
      </c>
      <c r="B34" s="4">
        <f t="shared" si="0"/>
        <v>32</v>
      </c>
      <c r="C34" s="4"/>
      <c r="D34" s="4"/>
      <c r="E34" s="4"/>
      <c r="F34" s="8">
        <f t="shared" si="1"/>
        <v>999</v>
      </c>
      <c r="G34" s="4"/>
      <c r="N34" s="71">
        <v>15</v>
      </c>
      <c r="R34"/>
      <c r="S34"/>
      <c r="T34"/>
    </row>
    <row r="35" spans="1:20" x14ac:dyDescent="0.2">
      <c r="A35" s="4">
        <v>33</v>
      </c>
      <c r="B35" s="4">
        <f t="shared" si="0"/>
        <v>33</v>
      </c>
      <c r="C35" s="4"/>
      <c r="D35" s="4"/>
      <c r="E35" s="4"/>
      <c r="F35" s="8">
        <f t="shared" ref="F35:F66" si="2">IF(G35&gt;0,G35,999)</f>
        <v>999</v>
      </c>
      <c r="G35" s="4"/>
      <c r="N35" s="71">
        <v>16</v>
      </c>
      <c r="R35"/>
      <c r="S35"/>
      <c r="T35"/>
    </row>
    <row r="36" spans="1:20" x14ac:dyDescent="0.2">
      <c r="A36" s="4">
        <v>34</v>
      </c>
      <c r="B36" s="4">
        <f t="shared" si="0"/>
        <v>34</v>
      </c>
      <c r="C36" s="4"/>
      <c r="D36" s="4"/>
      <c r="E36" s="4"/>
      <c r="F36" s="8">
        <f t="shared" si="2"/>
        <v>999</v>
      </c>
      <c r="G36" s="4"/>
      <c r="R36"/>
      <c r="S36"/>
      <c r="T36"/>
    </row>
    <row r="37" spans="1:20" x14ac:dyDescent="0.2">
      <c r="A37" s="4">
        <v>35</v>
      </c>
      <c r="B37" s="4">
        <f t="shared" si="0"/>
        <v>35</v>
      </c>
      <c r="C37" s="4"/>
      <c r="D37" s="4"/>
      <c r="E37" s="4"/>
      <c r="F37" s="8">
        <f t="shared" si="2"/>
        <v>999</v>
      </c>
      <c r="G37" s="4"/>
      <c r="R37"/>
      <c r="S37"/>
      <c r="T37"/>
    </row>
    <row r="38" spans="1:20" x14ac:dyDescent="0.2">
      <c r="A38" s="4">
        <v>36</v>
      </c>
      <c r="B38" s="4">
        <f t="shared" si="0"/>
        <v>36</v>
      </c>
      <c r="C38" s="4"/>
      <c r="D38" s="4"/>
      <c r="E38" s="4"/>
      <c r="F38" s="8">
        <f t="shared" si="2"/>
        <v>999</v>
      </c>
      <c r="G38" s="4"/>
      <c r="R38"/>
      <c r="S38"/>
      <c r="T38"/>
    </row>
    <row r="39" spans="1:20" x14ac:dyDescent="0.2">
      <c r="A39" s="4">
        <v>37</v>
      </c>
      <c r="B39" s="4">
        <f t="shared" si="0"/>
        <v>37</v>
      </c>
      <c r="C39" s="4"/>
      <c r="D39" s="4"/>
      <c r="E39" s="4"/>
      <c r="F39" s="8">
        <f t="shared" si="2"/>
        <v>999</v>
      </c>
      <c r="G39" s="4"/>
      <c r="R39"/>
      <c r="S39"/>
      <c r="T39"/>
    </row>
    <row r="40" spans="1:20" x14ac:dyDescent="0.2">
      <c r="A40" s="4">
        <v>38</v>
      </c>
      <c r="B40" s="4">
        <f t="shared" si="0"/>
        <v>38</v>
      </c>
      <c r="C40" s="4"/>
      <c r="D40" s="4"/>
      <c r="E40" s="4"/>
      <c r="F40" s="8">
        <f t="shared" si="2"/>
        <v>999</v>
      </c>
      <c r="G40" s="4"/>
      <c r="R40"/>
      <c r="S40"/>
      <c r="T40"/>
    </row>
    <row r="41" spans="1:20" x14ac:dyDescent="0.2">
      <c r="A41" s="4">
        <v>39</v>
      </c>
      <c r="B41" s="4">
        <f t="shared" si="0"/>
        <v>39</v>
      </c>
      <c r="C41" s="4"/>
      <c r="D41" s="4"/>
      <c r="E41" s="4"/>
      <c r="F41" s="8">
        <f t="shared" si="2"/>
        <v>999</v>
      </c>
      <c r="G41" s="4"/>
      <c r="R41"/>
      <c r="S41"/>
      <c r="T41"/>
    </row>
    <row r="42" spans="1:20" x14ac:dyDescent="0.2">
      <c r="A42" s="4">
        <v>40</v>
      </c>
      <c r="B42" s="4">
        <f t="shared" si="0"/>
        <v>40</v>
      </c>
      <c r="C42" s="4"/>
      <c r="D42" s="4"/>
      <c r="E42" s="4"/>
      <c r="F42" s="8">
        <f t="shared" si="2"/>
        <v>999</v>
      </c>
      <c r="G42" s="4"/>
      <c r="R42"/>
      <c r="S42"/>
      <c r="T42"/>
    </row>
    <row r="43" spans="1:20" x14ac:dyDescent="0.2">
      <c r="A43" s="4">
        <v>41</v>
      </c>
      <c r="B43" s="4">
        <f t="shared" si="0"/>
        <v>41</v>
      </c>
      <c r="C43" s="4"/>
      <c r="D43" s="4"/>
      <c r="E43" s="4"/>
      <c r="F43" s="8">
        <f t="shared" si="2"/>
        <v>999</v>
      </c>
      <c r="G43" s="4"/>
      <c r="R43"/>
      <c r="S43"/>
      <c r="T43"/>
    </row>
    <row r="44" spans="1:20" x14ac:dyDescent="0.2">
      <c r="A44" s="4">
        <v>42</v>
      </c>
      <c r="B44" s="4">
        <f t="shared" si="0"/>
        <v>42</v>
      </c>
      <c r="C44" s="4"/>
      <c r="D44" s="4"/>
      <c r="E44" s="4"/>
      <c r="F44" s="8">
        <f t="shared" si="2"/>
        <v>999</v>
      </c>
      <c r="G44" s="4"/>
      <c r="R44"/>
      <c r="S44"/>
      <c r="T44"/>
    </row>
    <row r="45" spans="1:20" x14ac:dyDescent="0.2">
      <c r="A45" s="4">
        <v>43</v>
      </c>
      <c r="B45" s="4">
        <f t="shared" si="0"/>
        <v>43</v>
      </c>
      <c r="C45" s="4"/>
      <c r="D45" s="4"/>
      <c r="E45" s="4"/>
      <c r="F45" s="8">
        <f t="shared" si="2"/>
        <v>999</v>
      </c>
      <c r="G45" s="4"/>
      <c r="R45"/>
      <c r="S45"/>
      <c r="T45"/>
    </row>
    <row r="46" spans="1:20" x14ac:dyDescent="0.2">
      <c r="A46" s="4">
        <v>44</v>
      </c>
      <c r="B46" s="4">
        <f t="shared" si="0"/>
        <v>44</v>
      </c>
      <c r="C46" s="4"/>
      <c r="D46" s="4"/>
      <c r="E46" s="4"/>
      <c r="F46" s="8">
        <f t="shared" si="2"/>
        <v>999</v>
      </c>
      <c r="G46" s="4"/>
      <c r="R46"/>
      <c r="S46"/>
      <c r="T46"/>
    </row>
    <row r="47" spans="1:20" x14ac:dyDescent="0.2">
      <c r="A47" s="4">
        <v>45</v>
      </c>
      <c r="B47" s="4">
        <f t="shared" si="0"/>
        <v>45</v>
      </c>
      <c r="C47" s="4"/>
      <c r="D47" s="4"/>
      <c r="E47" s="4"/>
      <c r="F47" s="8">
        <f t="shared" si="2"/>
        <v>999</v>
      </c>
      <c r="G47" s="4"/>
      <c r="R47"/>
      <c r="S47"/>
      <c r="T47"/>
    </row>
    <row r="48" spans="1:20" x14ac:dyDescent="0.2">
      <c r="A48" s="4">
        <v>46</v>
      </c>
      <c r="B48" s="4">
        <f t="shared" si="0"/>
        <v>46</v>
      </c>
      <c r="C48" s="4"/>
      <c r="D48" s="4"/>
      <c r="E48" s="4"/>
      <c r="F48" s="8">
        <f t="shared" si="2"/>
        <v>999</v>
      </c>
      <c r="G48" s="4"/>
      <c r="R48"/>
      <c r="S48"/>
      <c r="T48"/>
    </row>
    <row r="49" spans="1:20" x14ac:dyDescent="0.2">
      <c r="A49" s="4">
        <v>47</v>
      </c>
      <c r="B49" s="4">
        <f t="shared" si="0"/>
        <v>47</v>
      </c>
      <c r="C49" s="4"/>
      <c r="D49" s="4"/>
      <c r="E49" s="4"/>
      <c r="F49" s="8">
        <f t="shared" si="2"/>
        <v>999</v>
      </c>
      <c r="G49" s="4"/>
      <c r="R49"/>
      <c r="S49"/>
      <c r="T49"/>
    </row>
    <row r="50" spans="1:20" x14ac:dyDescent="0.2">
      <c r="A50" s="4">
        <v>48</v>
      </c>
      <c r="B50" s="4">
        <f t="shared" si="0"/>
        <v>48</v>
      </c>
      <c r="C50" s="4"/>
      <c r="D50" s="4"/>
      <c r="E50" s="4"/>
      <c r="F50" s="8">
        <f t="shared" si="2"/>
        <v>999</v>
      </c>
      <c r="G50" s="4"/>
      <c r="R50"/>
      <c r="S50"/>
      <c r="T50"/>
    </row>
    <row r="51" spans="1:20" x14ac:dyDescent="0.2">
      <c r="A51" s="4">
        <v>49</v>
      </c>
      <c r="B51" s="4">
        <f t="shared" si="0"/>
        <v>49</v>
      </c>
      <c r="C51" s="4"/>
      <c r="D51" s="4"/>
      <c r="E51" s="4"/>
      <c r="F51" s="8">
        <f t="shared" si="2"/>
        <v>999</v>
      </c>
      <c r="G51" s="4"/>
      <c r="R51"/>
      <c r="S51"/>
      <c r="T51"/>
    </row>
    <row r="52" spans="1:20" x14ac:dyDescent="0.2">
      <c r="A52" s="4">
        <v>50</v>
      </c>
      <c r="B52" s="4">
        <f t="shared" si="0"/>
        <v>50</v>
      </c>
      <c r="C52" s="4"/>
      <c r="D52" s="4"/>
      <c r="E52" s="4"/>
      <c r="F52" s="8">
        <f t="shared" si="2"/>
        <v>999</v>
      </c>
      <c r="G52" s="4"/>
      <c r="R52"/>
      <c r="S52"/>
      <c r="T52"/>
    </row>
    <row r="53" spans="1:20" x14ac:dyDescent="0.2">
      <c r="A53" s="4">
        <v>51</v>
      </c>
      <c r="B53" s="4">
        <f t="shared" si="0"/>
        <v>51</v>
      </c>
      <c r="C53" s="4"/>
      <c r="D53" s="4"/>
      <c r="E53" s="4"/>
      <c r="F53" s="8">
        <f t="shared" si="2"/>
        <v>999</v>
      </c>
      <c r="G53" s="4"/>
      <c r="R53"/>
      <c r="S53"/>
      <c r="T53"/>
    </row>
    <row r="54" spans="1:20" x14ac:dyDescent="0.2">
      <c r="A54" s="4">
        <v>52</v>
      </c>
      <c r="B54" s="4">
        <f t="shared" si="0"/>
        <v>52</v>
      </c>
      <c r="C54" s="4"/>
      <c r="D54" s="4"/>
      <c r="E54" s="4"/>
      <c r="F54" s="8">
        <f t="shared" si="2"/>
        <v>999</v>
      </c>
      <c r="G54" s="4"/>
      <c r="R54"/>
      <c r="S54"/>
      <c r="T54"/>
    </row>
    <row r="55" spans="1:20" x14ac:dyDescent="0.2">
      <c r="A55" s="4">
        <v>53</v>
      </c>
      <c r="B55" s="4">
        <f t="shared" si="0"/>
        <v>53</v>
      </c>
      <c r="C55" s="4"/>
      <c r="D55" s="4"/>
      <c r="E55" s="4"/>
      <c r="F55" s="8">
        <f t="shared" si="2"/>
        <v>999</v>
      </c>
      <c r="G55" s="4"/>
      <c r="R55"/>
      <c r="S55"/>
      <c r="T55"/>
    </row>
    <row r="56" spans="1:20" x14ac:dyDescent="0.2">
      <c r="A56" s="4">
        <v>54</v>
      </c>
      <c r="B56" s="4">
        <f t="shared" si="0"/>
        <v>54</v>
      </c>
      <c r="C56" s="4"/>
      <c r="D56" s="4"/>
      <c r="E56" s="4"/>
      <c r="F56" s="8">
        <f t="shared" si="2"/>
        <v>999</v>
      </c>
      <c r="G56" s="4"/>
      <c r="R56"/>
      <c r="S56"/>
      <c r="T56"/>
    </row>
    <row r="57" spans="1:20" x14ac:dyDescent="0.2">
      <c r="A57" s="4">
        <v>55</v>
      </c>
      <c r="B57" s="4">
        <f t="shared" si="0"/>
        <v>55</v>
      </c>
      <c r="C57" s="4"/>
      <c r="D57" s="4"/>
      <c r="E57" s="4"/>
      <c r="F57" s="8">
        <f t="shared" si="2"/>
        <v>999</v>
      </c>
      <c r="G57" s="4"/>
      <c r="R57"/>
      <c r="S57"/>
      <c r="T57"/>
    </row>
    <row r="58" spans="1:20" x14ac:dyDescent="0.2">
      <c r="A58" s="4">
        <v>56</v>
      </c>
      <c r="B58" s="4">
        <f t="shared" si="0"/>
        <v>56</v>
      </c>
      <c r="C58" s="4"/>
      <c r="D58" s="4"/>
      <c r="E58" s="4"/>
      <c r="F58" s="8">
        <f t="shared" si="2"/>
        <v>999</v>
      </c>
      <c r="G58" s="4"/>
      <c r="R58"/>
      <c r="S58"/>
      <c r="T58"/>
    </row>
    <row r="59" spans="1:20" x14ac:dyDescent="0.2">
      <c r="A59" s="4">
        <v>57</v>
      </c>
      <c r="B59" s="4">
        <f t="shared" si="0"/>
        <v>57</v>
      </c>
      <c r="C59" s="4"/>
      <c r="D59" s="4"/>
      <c r="E59" s="4"/>
      <c r="F59" s="8">
        <f t="shared" si="2"/>
        <v>999</v>
      </c>
      <c r="G59" s="4"/>
      <c r="R59"/>
      <c r="S59"/>
      <c r="T59"/>
    </row>
    <row r="60" spans="1:20" x14ac:dyDescent="0.2">
      <c r="A60" s="4">
        <v>58</v>
      </c>
      <c r="B60" s="4">
        <f t="shared" si="0"/>
        <v>58</v>
      </c>
      <c r="C60" s="4"/>
      <c r="D60" s="4"/>
      <c r="E60" s="4"/>
      <c r="F60" s="8">
        <f t="shared" si="2"/>
        <v>999</v>
      </c>
      <c r="G60" s="4"/>
      <c r="R60"/>
      <c r="S60"/>
      <c r="T60"/>
    </row>
    <row r="61" spans="1:20" x14ac:dyDescent="0.2">
      <c r="A61" s="4">
        <v>59</v>
      </c>
      <c r="B61" s="4">
        <f t="shared" si="0"/>
        <v>59</v>
      </c>
      <c r="C61" s="4"/>
      <c r="D61" s="4"/>
      <c r="E61" s="4"/>
      <c r="F61" s="8">
        <f t="shared" si="2"/>
        <v>999</v>
      </c>
      <c r="G61" s="4"/>
      <c r="R61"/>
      <c r="S61"/>
      <c r="T61"/>
    </row>
    <row r="62" spans="1:20" x14ac:dyDescent="0.2">
      <c r="A62" s="4">
        <v>60</v>
      </c>
      <c r="B62" s="4">
        <f t="shared" si="0"/>
        <v>60</v>
      </c>
      <c r="C62" s="4"/>
      <c r="D62" s="4"/>
      <c r="E62" s="4"/>
      <c r="F62" s="8">
        <f t="shared" si="2"/>
        <v>999</v>
      </c>
      <c r="G62" s="4"/>
      <c r="R62"/>
      <c r="S62"/>
      <c r="T62"/>
    </row>
    <row r="63" spans="1:20" x14ac:dyDescent="0.2">
      <c r="A63" s="4">
        <v>61</v>
      </c>
      <c r="B63" s="4">
        <f t="shared" si="0"/>
        <v>61</v>
      </c>
      <c r="C63" s="4"/>
      <c r="D63" s="4"/>
      <c r="E63" s="4"/>
      <c r="F63" s="8">
        <f t="shared" si="2"/>
        <v>999</v>
      </c>
      <c r="G63" s="4"/>
      <c r="R63"/>
      <c r="S63"/>
      <c r="T63"/>
    </row>
    <row r="64" spans="1:20" x14ac:dyDescent="0.2">
      <c r="A64" s="4">
        <v>62</v>
      </c>
      <c r="B64" s="4">
        <f t="shared" si="0"/>
        <v>62</v>
      </c>
      <c r="C64" s="4"/>
      <c r="D64" s="4"/>
      <c r="E64" s="4"/>
      <c r="F64" s="8">
        <f t="shared" si="2"/>
        <v>999</v>
      </c>
      <c r="G64" s="4"/>
      <c r="R64"/>
      <c r="S64"/>
      <c r="T64"/>
    </row>
    <row r="65" spans="1:20" x14ac:dyDescent="0.2">
      <c r="A65" s="4">
        <v>63</v>
      </c>
      <c r="B65" s="4">
        <f t="shared" si="0"/>
        <v>63</v>
      </c>
      <c r="C65" s="4"/>
      <c r="D65" s="4"/>
      <c r="E65" s="4"/>
      <c r="F65" s="8">
        <f t="shared" si="2"/>
        <v>999</v>
      </c>
      <c r="G65" s="4"/>
      <c r="R65"/>
      <c r="S65"/>
      <c r="T65"/>
    </row>
    <row r="66" spans="1:20" x14ac:dyDescent="0.2">
      <c r="A66" s="4">
        <v>64</v>
      </c>
      <c r="B66" s="4">
        <f t="shared" si="0"/>
        <v>64</v>
      </c>
      <c r="C66" s="4"/>
      <c r="D66" s="4"/>
      <c r="E66" s="4"/>
      <c r="F66" s="8">
        <f t="shared" si="2"/>
        <v>999</v>
      </c>
      <c r="G66" s="4"/>
      <c r="R66"/>
      <c r="S66"/>
      <c r="T66"/>
    </row>
    <row r="67" spans="1:20" x14ac:dyDescent="0.2">
      <c r="A67" s="4">
        <v>65</v>
      </c>
      <c r="B67" s="4">
        <f t="shared" ref="B67:B128" si="3">IF(A67&gt;0,A67,999)</f>
        <v>65</v>
      </c>
      <c r="C67" s="4"/>
      <c r="D67" s="4"/>
      <c r="E67" s="4"/>
      <c r="F67" s="8">
        <f t="shared" ref="F67:F98" si="4">IF(G67&gt;0,G67,999)</f>
        <v>999</v>
      </c>
      <c r="G67" s="4"/>
      <c r="R67"/>
      <c r="S67"/>
      <c r="T67"/>
    </row>
    <row r="68" spans="1:20" x14ac:dyDescent="0.2">
      <c r="A68" s="4">
        <v>66</v>
      </c>
      <c r="B68" s="4">
        <f t="shared" si="3"/>
        <v>66</v>
      </c>
      <c r="C68" s="4"/>
      <c r="D68" s="4"/>
      <c r="E68" s="4"/>
      <c r="F68" s="8">
        <f t="shared" si="4"/>
        <v>999</v>
      </c>
      <c r="G68" s="4"/>
      <c r="R68"/>
      <c r="S68"/>
      <c r="T68"/>
    </row>
    <row r="69" spans="1:20" x14ac:dyDescent="0.2">
      <c r="A69" s="4">
        <v>67</v>
      </c>
      <c r="B69" s="4">
        <f t="shared" si="3"/>
        <v>67</v>
      </c>
      <c r="C69" s="4"/>
      <c r="D69" s="4"/>
      <c r="E69" s="4"/>
      <c r="F69" s="8">
        <f t="shared" si="4"/>
        <v>999</v>
      </c>
      <c r="G69" s="4"/>
      <c r="R69"/>
      <c r="S69"/>
      <c r="T69"/>
    </row>
    <row r="70" spans="1:20" x14ac:dyDescent="0.2">
      <c r="A70" s="4">
        <v>68</v>
      </c>
      <c r="B70" s="4">
        <f t="shared" si="3"/>
        <v>68</v>
      </c>
      <c r="C70" s="4"/>
      <c r="D70" s="4"/>
      <c r="E70" s="4"/>
      <c r="F70" s="8">
        <f t="shared" si="4"/>
        <v>999</v>
      </c>
      <c r="G70" s="4"/>
      <c r="R70"/>
      <c r="S70"/>
      <c r="T70"/>
    </row>
    <row r="71" spans="1:20" x14ac:dyDescent="0.2">
      <c r="A71" s="4">
        <v>69</v>
      </c>
      <c r="B71" s="4">
        <f t="shared" si="3"/>
        <v>69</v>
      </c>
      <c r="C71" s="4"/>
      <c r="D71" s="4"/>
      <c r="E71" s="4"/>
      <c r="F71" s="8">
        <f t="shared" si="4"/>
        <v>999</v>
      </c>
      <c r="G71" s="4"/>
      <c r="R71"/>
      <c r="S71"/>
      <c r="T71"/>
    </row>
    <row r="72" spans="1:20" x14ac:dyDescent="0.2">
      <c r="A72" s="4">
        <v>70</v>
      </c>
      <c r="B72" s="4">
        <f t="shared" si="3"/>
        <v>70</v>
      </c>
      <c r="C72" s="4"/>
      <c r="D72" s="4"/>
      <c r="E72" s="4"/>
      <c r="F72" s="8">
        <f t="shared" si="4"/>
        <v>999</v>
      </c>
      <c r="G72" s="4"/>
      <c r="R72"/>
      <c r="S72"/>
      <c r="T72"/>
    </row>
    <row r="73" spans="1:20" x14ac:dyDescent="0.2">
      <c r="A73" s="4">
        <v>71</v>
      </c>
      <c r="B73" s="4">
        <f t="shared" si="3"/>
        <v>71</v>
      </c>
      <c r="C73" s="4"/>
      <c r="D73" s="4"/>
      <c r="E73" s="4"/>
      <c r="F73" s="8">
        <f t="shared" si="4"/>
        <v>999</v>
      </c>
      <c r="G73" s="4"/>
      <c r="R73"/>
      <c r="S73"/>
      <c r="T73"/>
    </row>
    <row r="74" spans="1:20" x14ac:dyDescent="0.2">
      <c r="A74" s="4">
        <v>72</v>
      </c>
      <c r="B74" s="4">
        <f t="shared" si="3"/>
        <v>72</v>
      </c>
      <c r="C74" s="4"/>
      <c r="D74" s="4"/>
      <c r="E74" s="4"/>
      <c r="F74" s="8">
        <f t="shared" si="4"/>
        <v>999</v>
      </c>
      <c r="G74" s="4"/>
      <c r="R74"/>
      <c r="S74"/>
      <c r="T74"/>
    </row>
    <row r="75" spans="1:20" x14ac:dyDescent="0.2">
      <c r="A75" s="4">
        <v>73</v>
      </c>
      <c r="B75" s="4">
        <f t="shared" si="3"/>
        <v>73</v>
      </c>
      <c r="C75" s="4"/>
      <c r="D75" s="4"/>
      <c r="E75" s="4"/>
      <c r="F75" s="8">
        <f t="shared" si="4"/>
        <v>999</v>
      </c>
      <c r="G75" s="4"/>
      <c r="R75"/>
      <c r="S75"/>
      <c r="T75"/>
    </row>
    <row r="76" spans="1:20" x14ac:dyDescent="0.2">
      <c r="A76" s="4">
        <v>74</v>
      </c>
      <c r="B76" s="4">
        <f t="shared" si="3"/>
        <v>74</v>
      </c>
      <c r="C76" s="4"/>
      <c r="D76" s="4"/>
      <c r="E76" s="4"/>
      <c r="F76" s="8">
        <f t="shared" si="4"/>
        <v>999</v>
      </c>
      <c r="G76" s="4"/>
      <c r="R76"/>
      <c r="S76"/>
      <c r="T76"/>
    </row>
    <row r="77" spans="1:20" x14ac:dyDescent="0.2">
      <c r="A77" s="4">
        <v>75</v>
      </c>
      <c r="B77" s="4">
        <f t="shared" si="3"/>
        <v>75</v>
      </c>
      <c r="C77" s="4"/>
      <c r="D77" s="4"/>
      <c r="E77" s="4"/>
      <c r="F77" s="8">
        <f t="shared" si="4"/>
        <v>999</v>
      </c>
      <c r="G77" s="4"/>
      <c r="R77"/>
      <c r="S77"/>
      <c r="T77"/>
    </row>
    <row r="78" spans="1:20" x14ac:dyDescent="0.2">
      <c r="A78" s="4">
        <v>76</v>
      </c>
      <c r="B78" s="4">
        <f t="shared" si="3"/>
        <v>76</v>
      </c>
      <c r="C78" s="4"/>
      <c r="D78" s="4"/>
      <c r="E78" s="4"/>
      <c r="F78" s="8">
        <f t="shared" si="4"/>
        <v>999</v>
      </c>
      <c r="G78" s="4"/>
      <c r="R78"/>
      <c r="S78"/>
      <c r="T78"/>
    </row>
    <row r="79" spans="1:20" x14ac:dyDescent="0.2">
      <c r="A79" s="4">
        <v>77</v>
      </c>
      <c r="B79" s="4">
        <f t="shared" si="3"/>
        <v>77</v>
      </c>
      <c r="C79" s="4"/>
      <c r="D79" s="4"/>
      <c r="E79" s="4"/>
      <c r="F79" s="8">
        <f t="shared" si="4"/>
        <v>999</v>
      </c>
      <c r="G79" s="4"/>
      <c r="R79"/>
      <c r="S79"/>
      <c r="T79"/>
    </row>
    <row r="80" spans="1:20" x14ac:dyDescent="0.2">
      <c r="A80" s="4">
        <v>78</v>
      </c>
      <c r="B80" s="4">
        <f t="shared" si="3"/>
        <v>78</v>
      </c>
      <c r="C80" s="4"/>
      <c r="D80" s="4"/>
      <c r="E80" s="4"/>
      <c r="F80" s="8">
        <f t="shared" si="4"/>
        <v>999</v>
      </c>
      <c r="G80" s="4"/>
      <c r="R80"/>
      <c r="S80"/>
      <c r="T80"/>
    </row>
    <row r="81" spans="1:20" x14ac:dyDescent="0.2">
      <c r="A81" s="4">
        <v>79</v>
      </c>
      <c r="B81" s="4">
        <f t="shared" si="3"/>
        <v>79</v>
      </c>
      <c r="C81" s="4"/>
      <c r="D81" s="4"/>
      <c r="E81" s="4"/>
      <c r="F81" s="8">
        <f t="shared" si="4"/>
        <v>999</v>
      </c>
      <c r="G81" s="4"/>
      <c r="R81"/>
      <c r="S81"/>
      <c r="T81"/>
    </row>
    <row r="82" spans="1:20" x14ac:dyDescent="0.2">
      <c r="A82" s="4">
        <v>80</v>
      </c>
      <c r="B82" s="4">
        <f t="shared" si="3"/>
        <v>80</v>
      </c>
      <c r="C82" s="4"/>
      <c r="D82" s="4"/>
      <c r="E82" s="4"/>
      <c r="F82" s="8">
        <f t="shared" si="4"/>
        <v>999</v>
      </c>
      <c r="G82" s="4"/>
      <c r="R82"/>
      <c r="S82"/>
      <c r="T82"/>
    </row>
    <row r="83" spans="1:20" x14ac:dyDescent="0.2">
      <c r="A83" s="4">
        <v>81</v>
      </c>
      <c r="B83" s="4">
        <f t="shared" si="3"/>
        <v>81</v>
      </c>
      <c r="C83" s="4"/>
      <c r="D83" s="4"/>
      <c r="E83" s="4"/>
      <c r="F83" s="8">
        <f t="shared" si="4"/>
        <v>999</v>
      </c>
      <c r="G83" s="4"/>
      <c r="R83"/>
      <c r="S83"/>
      <c r="T83"/>
    </row>
    <row r="84" spans="1:20" x14ac:dyDescent="0.2">
      <c r="A84" s="4">
        <v>82</v>
      </c>
      <c r="B84" s="4">
        <f t="shared" si="3"/>
        <v>82</v>
      </c>
      <c r="C84" s="4"/>
      <c r="D84" s="4"/>
      <c r="E84" s="4"/>
      <c r="F84" s="8">
        <f t="shared" si="4"/>
        <v>999</v>
      </c>
      <c r="G84" s="4"/>
      <c r="R84"/>
      <c r="S84"/>
      <c r="T84"/>
    </row>
    <row r="85" spans="1:20" x14ac:dyDescent="0.2">
      <c r="A85" s="4">
        <v>83</v>
      </c>
      <c r="B85" s="4">
        <f t="shared" si="3"/>
        <v>83</v>
      </c>
      <c r="C85" s="4"/>
      <c r="D85" s="4"/>
      <c r="E85" s="4"/>
      <c r="F85" s="8">
        <f t="shared" si="4"/>
        <v>999</v>
      </c>
      <c r="G85" s="4"/>
      <c r="R85"/>
      <c r="S85"/>
      <c r="T85"/>
    </row>
    <row r="86" spans="1:20" x14ac:dyDescent="0.2">
      <c r="A86" s="4">
        <v>84</v>
      </c>
      <c r="B86" s="4">
        <f t="shared" si="3"/>
        <v>84</v>
      </c>
      <c r="C86" s="4"/>
      <c r="D86" s="4"/>
      <c r="E86" s="4"/>
      <c r="F86" s="8">
        <f t="shared" si="4"/>
        <v>999</v>
      </c>
      <c r="G86" s="4"/>
      <c r="R86"/>
      <c r="S86"/>
      <c r="T86"/>
    </row>
    <row r="87" spans="1:20" x14ac:dyDescent="0.2">
      <c r="A87" s="4">
        <v>85</v>
      </c>
      <c r="B87" s="4">
        <f t="shared" si="3"/>
        <v>85</v>
      </c>
      <c r="C87" s="4"/>
      <c r="D87" s="4"/>
      <c r="E87" s="4"/>
      <c r="F87" s="8">
        <f t="shared" si="4"/>
        <v>999</v>
      </c>
      <c r="G87" s="4"/>
      <c r="R87"/>
      <c r="S87"/>
      <c r="T87"/>
    </row>
    <row r="88" spans="1:20" x14ac:dyDescent="0.2">
      <c r="A88" s="4">
        <v>86</v>
      </c>
      <c r="B88" s="4">
        <f t="shared" si="3"/>
        <v>86</v>
      </c>
      <c r="C88" s="4"/>
      <c r="D88" s="4"/>
      <c r="E88" s="4"/>
      <c r="F88" s="8">
        <f t="shared" si="4"/>
        <v>999</v>
      </c>
      <c r="G88" s="4"/>
      <c r="R88"/>
      <c r="S88"/>
      <c r="T88"/>
    </row>
    <row r="89" spans="1:20" x14ac:dyDescent="0.2">
      <c r="A89" s="4">
        <v>87</v>
      </c>
      <c r="B89" s="4">
        <f t="shared" si="3"/>
        <v>87</v>
      </c>
      <c r="C89" s="4"/>
      <c r="D89" s="4"/>
      <c r="E89" s="4"/>
      <c r="F89" s="8">
        <f t="shared" si="4"/>
        <v>999</v>
      </c>
      <c r="G89" s="4"/>
      <c r="R89"/>
      <c r="S89"/>
      <c r="T89"/>
    </row>
    <row r="90" spans="1:20" x14ac:dyDescent="0.2">
      <c r="A90" s="4">
        <v>88</v>
      </c>
      <c r="B90" s="4">
        <f t="shared" si="3"/>
        <v>88</v>
      </c>
      <c r="C90" s="4"/>
      <c r="D90" s="4"/>
      <c r="E90" s="4"/>
      <c r="F90" s="8">
        <f t="shared" si="4"/>
        <v>999</v>
      </c>
      <c r="G90" s="4"/>
      <c r="R90"/>
      <c r="S90"/>
      <c r="T90"/>
    </row>
    <row r="91" spans="1:20" x14ac:dyDescent="0.2">
      <c r="A91" s="4">
        <v>89</v>
      </c>
      <c r="B91" s="4">
        <f t="shared" si="3"/>
        <v>89</v>
      </c>
      <c r="C91" s="4"/>
      <c r="D91" s="4"/>
      <c r="E91" s="4"/>
      <c r="F91" s="8">
        <f t="shared" si="4"/>
        <v>999</v>
      </c>
      <c r="G91" s="4"/>
      <c r="R91"/>
      <c r="S91"/>
      <c r="T91"/>
    </row>
    <row r="92" spans="1:20" x14ac:dyDescent="0.2">
      <c r="A92" s="4">
        <v>90</v>
      </c>
      <c r="B92" s="4">
        <f t="shared" si="3"/>
        <v>90</v>
      </c>
      <c r="C92" s="4"/>
      <c r="D92" s="4"/>
      <c r="E92" s="4"/>
      <c r="F92" s="8">
        <f t="shared" si="4"/>
        <v>999</v>
      </c>
      <c r="G92" s="4"/>
      <c r="R92"/>
      <c r="S92"/>
      <c r="T92"/>
    </row>
    <row r="93" spans="1:20" x14ac:dyDescent="0.2">
      <c r="A93" s="4">
        <v>91</v>
      </c>
      <c r="B93" s="4">
        <f t="shared" si="3"/>
        <v>91</v>
      </c>
      <c r="C93" s="4"/>
      <c r="D93" s="4"/>
      <c r="E93" s="4"/>
      <c r="F93" s="8">
        <f t="shared" si="4"/>
        <v>999</v>
      </c>
      <c r="G93" s="4"/>
      <c r="R93"/>
      <c r="S93"/>
      <c r="T93"/>
    </row>
    <row r="94" spans="1:20" x14ac:dyDescent="0.2">
      <c r="A94" s="4">
        <v>92</v>
      </c>
      <c r="B94" s="4">
        <f t="shared" si="3"/>
        <v>92</v>
      </c>
      <c r="C94" s="4"/>
      <c r="D94" s="4"/>
      <c r="E94" s="4"/>
      <c r="F94" s="8">
        <f t="shared" si="4"/>
        <v>999</v>
      </c>
      <c r="G94" s="4"/>
      <c r="R94"/>
      <c r="S94"/>
      <c r="T94"/>
    </row>
    <row r="95" spans="1:20" x14ac:dyDescent="0.2">
      <c r="A95" s="4">
        <v>93</v>
      </c>
      <c r="B95" s="4">
        <f t="shared" si="3"/>
        <v>93</v>
      </c>
      <c r="C95" s="4"/>
      <c r="D95" s="4"/>
      <c r="E95" s="4"/>
      <c r="F95" s="8">
        <f t="shared" si="4"/>
        <v>999</v>
      </c>
      <c r="G95" s="4"/>
      <c r="R95"/>
      <c r="S95"/>
      <c r="T95"/>
    </row>
    <row r="96" spans="1:20" x14ac:dyDescent="0.2">
      <c r="A96" s="4">
        <v>94</v>
      </c>
      <c r="B96" s="4">
        <f t="shared" si="3"/>
        <v>94</v>
      </c>
      <c r="C96" s="4"/>
      <c r="D96" s="4"/>
      <c r="E96" s="4"/>
      <c r="F96" s="8">
        <f t="shared" si="4"/>
        <v>999</v>
      </c>
      <c r="G96" s="4"/>
      <c r="R96"/>
      <c r="S96"/>
      <c r="T96"/>
    </row>
    <row r="97" spans="1:20" x14ac:dyDescent="0.2">
      <c r="A97" s="4">
        <v>95</v>
      </c>
      <c r="B97" s="4">
        <f t="shared" si="3"/>
        <v>95</v>
      </c>
      <c r="C97" s="4"/>
      <c r="D97" s="4"/>
      <c r="E97" s="4"/>
      <c r="F97" s="8">
        <f t="shared" si="4"/>
        <v>999</v>
      </c>
      <c r="G97" s="4"/>
      <c r="R97"/>
      <c r="S97"/>
      <c r="T97"/>
    </row>
    <row r="98" spans="1:20" x14ac:dyDescent="0.2">
      <c r="A98" s="4">
        <v>96</v>
      </c>
      <c r="B98" s="4">
        <f t="shared" si="3"/>
        <v>96</v>
      </c>
      <c r="C98" s="4"/>
      <c r="D98" s="4"/>
      <c r="E98" s="4"/>
      <c r="F98" s="8">
        <f t="shared" si="4"/>
        <v>999</v>
      </c>
      <c r="G98" s="4"/>
    </row>
    <row r="99" spans="1:20" x14ac:dyDescent="0.2">
      <c r="A99" s="4">
        <v>97</v>
      </c>
      <c r="B99" s="4">
        <f t="shared" si="3"/>
        <v>97</v>
      </c>
      <c r="C99" s="4"/>
      <c r="D99" s="4"/>
      <c r="E99" s="4"/>
      <c r="F99" s="8">
        <f t="shared" ref="F99:F130" si="5">IF(G99&gt;0,G99,999)</f>
        <v>999</v>
      </c>
      <c r="G99" s="4"/>
    </row>
    <row r="100" spans="1:20" x14ac:dyDescent="0.2">
      <c r="A100" s="4">
        <v>98</v>
      </c>
      <c r="B100" s="4">
        <f t="shared" si="3"/>
        <v>98</v>
      </c>
      <c r="C100" s="4"/>
      <c r="D100" s="4"/>
      <c r="E100" s="4"/>
      <c r="F100" s="8">
        <f t="shared" si="5"/>
        <v>999</v>
      </c>
      <c r="G100" s="4"/>
    </row>
    <row r="101" spans="1:20" x14ac:dyDescent="0.2">
      <c r="A101" s="4">
        <v>99</v>
      </c>
      <c r="B101" s="4">
        <f t="shared" si="3"/>
        <v>99</v>
      </c>
      <c r="C101" s="4"/>
      <c r="D101" s="4"/>
      <c r="E101" s="4"/>
      <c r="F101" s="8">
        <f t="shared" si="5"/>
        <v>999</v>
      </c>
      <c r="G101" s="4"/>
    </row>
    <row r="102" spans="1:20" x14ac:dyDescent="0.2">
      <c r="A102" s="4">
        <v>100</v>
      </c>
      <c r="B102" s="4">
        <f t="shared" si="3"/>
        <v>100</v>
      </c>
      <c r="C102" s="4"/>
      <c r="D102" s="4"/>
      <c r="E102" s="4"/>
      <c r="F102" s="8">
        <f t="shared" si="5"/>
        <v>999</v>
      </c>
      <c r="G102" s="4"/>
    </row>
    <row r="103" spans="1:20" x14ac:dyDescent="0.2">
      <c r="A103" s="4">
        <v>101</v>
      </c>
      <c r="B103" s="4">
        <f t="shared" si="3"/>
        <v>101</v>
      </c>
      <c r="C103" s="4"/>
      <c r="D103" s="4"/>
      <c r="E103" s="4"/>
      <c r="F103" s="8">
        <f t="shared" si="5"/>
        <v>999</v>
      </c>
      <c r="G103" s="4"/>
    </row>
    <row r="104" spans="1:20" x14ac:dyDescent="0.2">
      <c r="A104" s="4">
        <v>102</v>
      </c>
      <c r="B104" s="4">
        <f t="shared" si="3"/>
        <v>102</v>
      </c>
      <c r="C104" s="4"/>
      <c r="D104" s="4"/>
      <c r="E104" s="4"/>
      <c r="F104" s="8">
        <f t="shared" si="5"/>
        <v>999</v>
      </c>
      <c r="G104" s="4"/>
    </row>
    <row r="105" spans="1:20" x14ac:dyDescent="0.2">
      <c r="A105" s="4">
        <v>103</v>
      </c>
      <c r="B105" s="4">
        <f t="shared" si="3"/>
        <v>103</v>
      </c>
      <c r="C105" s="4"/>
      <c r="D105" s="4"/>
      <c r="E105" s="4"/>
      <c r="F105" s="8">
        <f t="shared" si="5"/>
        <v>999</v>
      </c>
      <c r="G105" s="4"/>
    </row>
    <row r="106" spans="1:20" x14ac:dyDescent="0.2">
      <c r="A106" s="4">
        <v>104</v>
      </c>
      <c r="B106" s="4">
        <f t="shared" si="3"/>
        <v>104</v>
      </c>
      <c r="C106" s="4"/>
      <c r="D106" s="4"/>
      <c r="E106" s="4"/>
      <c r="F106" s="8">
        <f t="shared" si="5"/>
        <v>999</v>
      </c>
      <c r="G106" s="4"/>
    </row>
    <row r="107" spans="1:20" x14ac:dyDescent="0.2">
      <c r="A107" s="4">
        <v>105</v>
      </c>
      <c r="B107" s="4">
        <f t="shared" si="3"/>
        <v>105</v>
      </c>
      <c r="C107" s="4"/>
      <c r="D107" s="4"/>
      <c r="E107" s="4"/>
      <c r="F107" s="8">
        <f t="shared" si="5"/>
        <v>999</v>
      </c>
      <c r="G107" s="4"/>
    </row>
    <row r="108" spans="1:20" x14ac:dyDescent="0.2">
      <c r="A108" s="4">
        <v>106</v>
      </c>
      <c r="B108" s="4">
        <f t="shared" si="3"/>
        <v>106</v>
      </c>
      <c r="C108" s="4"/>
      <c r="D108" s="4"/>
      <c r="E108" s="4"/>
      <c r="F108" s="8">
        <f t="shared" si="5"/>
        <v>999</v>
      </c>
      <c r="G108" s="4"/>
    </row>
    <row r="109" spans="1:20" x14ac:dyDescent="0.2">
      <c r="A109" s="4">
        <v>107</v>
      </c>
      <c r="B109" s="4">
        <f t="shared" si="3"/>
        <v>107</v>
      </c>
      <c r="C109" s="4"/>
      <c r="D109" s="4"/>
      <c r="E109" s="4"/>
      <c r="F109" s="8">
        <f t="shared" si="5"/>
        <v>999</v>
      </c>
      <c r="G109" s="4"/>
    </row>
    <row r="110" spans="1:20" x14ac:dyDescent="0.2">
      <c r="A110" s="4">
        <v>108</v>
      </c>
      <c r="B110" s="4">
        <f t="shared" si="3"/>
        <v>108</v>
      </c>
      <c r="C110" s="4"/>
      <c r="D110" s="4"/>
      <c r="E110" s="4"/>
      <c r="F110" s="8">
        <f t="shared" si="5"/>
        <v>999</v>
      </c>
      <c r="G110" s="4"/>
    </row>
    <row r="111" spans="1:20" x14ac:dyDescent="0.2">
      <c r="A111" s="4">
        <v>109</v>
      </c>
      <c r="B111" s="4">
        <f t="shared" si="3"/>
        <v>109</v>
      </c>
      <c r="C111" s="4"/>
      <c r="D111" s="4"/>
      <c r="E111" s="4"/>
      <c r="F111" s="8">
        <f t="shared" si="5"/>
        <v>999</v>
      </c>
      <c r="G111" s="4"/>
    </row>
    <row r="112" spans="1:20" x14ac:dyDescent="0.2">
      <c r="A112" s="4">
        <v>110</v>
      </c>
      <c r="B112" s="4">
        <f t="shared" si="3"/>
        <v>110</v>
      </c>
      <c r="C112" s="4"/>
      <c r="D112" s="4"/>
      <c r="E112" s="4"/>
      <c r="F112" s="8">
        <f t="shared" si="5"/>
        <v>999</v>
      </c>
      <c r="G112" s="4"/>
    </row>
    <row r="113" spans="1:7" x14ac:dyDescent="0.2">
      <c r="A113" s="4">
        <v>111</v>
      </c>
      <c r="B113" s="4">
        <f t="shared" si="3"/>
        <v>111</v>
      </c>
      <c r="C113" s="4"/>
      <c r="D113" s="4"/>
      <c r="E113" s="4"/>
      <c r="F113" s="8">
        <f t="shared" si="5"/>
        <v>999</v>
      </c>
      <c r="G113" s="4"/>
    </row>
    <row r="114" spans="1:7" x14ac:dyDescent="0.2">
      <c r="A114" s="4">
        <v>112</v>
      </c>
      <c r="B114" s="4">
        <f t="shared" si="3"/>
        <v>112</v>
      </c>
      <c r="C114" s="4"/>
      <c r="D114" s="4"/>
      <c r="E114" s="4"/>
      <c r="F114" s="8">
        <f t="shared" si="5"/>
        <v>999</v>
      </c>
      <c r="G114" s="4"/>
    </row>
    <row r="115" spans="1:7" x14ac:dyDescent="0.2">
      <c r="A115" s="4">
        <v>113</v>
      </c>
      <c r="B115" s="4">
        <f t="shared" si="3"/>
        <v>113</v>
      </c>
      <c r="C115" s="4"/>
      <c r="D115" s="4"/>
      <c r="E115" s="4"/>
      <c r="F115" s="8">
        <f t="shared" si="5"/>
        <v>999</v>
      </c>
      <c r="G115" s="4"/>
    </row>
    <row r="116" spans="1:7" x14ac:dyDescent="0.2">
      <c r="A116" s="4">
        <v>114</v>
      </c>
      <c r="B116" s="4">
        <f t="shared" si="3"/>
        <v>114</v>
      </c>
      <c r="C116" s="4"/>
      <c r="D116" s="4"/>
      <c r="E116" s="4"/>
      <c r="F116" s="8">
        <f t="shared" si="5"/>
        <v>999</v>
      </c>
      <c r="G116" s="4"/>
    </row>
    <row r="117" spans="1:7" x14ac:dyDescent="0.2">
      <c r="A117" s="4">
        <v>115</v>
      </c>
      <c r="B117" s="4">
        <f t="shared" si="3"/>
        <v>115</v>
      </c>
      <c r="C117" s="4"/>
      <c r="D117" s="4"/>
      <c r="E117" s="4"/>
      <c r="F117" s="8">
        <f t="shared" si="5"/>
        <v>999</v>
      </c>
      <c r="G117" s="4"/>
    </row>
    <row r="118" spans="1:7" x14ac:dyDescent="0.2">
      <c r="A118" s="4">
        <v>116</v>
      </c>
      <c r="B118" s="4">
        <f t="shared" si="3"/>
        <v>116</v>
      </c>
      <c r="C118" s="4"/>
      <c r="D118" s="4"/>
      <c r="E118" s="4"/>
      <c r="F118" s="8">
        <f t="shared" si="5"/>
        <v>999</v>
      </c>
      <c r="G118" s="4"/>
    </row>
    <row r="119" spans="1:7" x14ac:dyDescent="0.2">
      <c r="A119" s="4">
        <v>117</v>
      </c>
      <c r="B119" s="4">
        <f t="shared" si="3"/>
        <v>117</v>
      </c>
      <c r="C119" s="4"/>
      <c r="D119" s="4"/>
      <c r="E119" s="4"/>
      <c r="F119" s="8">
        <f t="shared" si="5"/>
        <v>999</v>
      </c>
      <c r="G119" s="4"/>
    </row>
    <row r="120" spans="1:7" x14ac:dyDescent="0.2">
      <c r="A120" s="4">
        <v>118</v>
      </c>
      <c r="B120" s="4">
        <f t="shared" si="3"/>
        <v>118</v>
      </c>
      <c r="C120" s="4"/>
      <c r="D120" s="4"/>
      <c r="E120" s="4"/>
      <c r="F120" s="8">
        <f t="shared" si="5"/>
        <v>999</v>
      </c>
      <c r="G120" s="4"/>
    </row>
    <row r="121" spans="1:7" x14ac:dyDescent="0.2">
      <c r="A121" s="4">
        <v>119</v>
      </c>
      <c r="B121" s="4">
        <f t="shared" si="3"/>
        <v>119</v>
      </c>
      <c r="C121" s="4"/>
      <c r="D121" s="4"/>
      <c r="E121" s="4"/>
      <c r="F121" s="8">
        <f t="shared" si="5"/>
        <v>999</v>
      </c>
      <c r="G121" s="4"/>
    </row>
    <row r="122" spans="1:7" x14ac:dyDescent="0.2">
      <c r="A122" s="4">
        <v>120</v>
      </c>
      <c r="B122" s="4">
        <f t="shared" si="3"/>
        <v>120</v>
      </c>
      <c r="C122" s="4"/>
      <c r="D122" s="4"/>
      <c r="E122" s="4"/>
      <c r="F122" s="8">
        <f t="shared" si="5"/>
        <v>999</v>
      </c>
      <c r="G122" s="4"/>
    </row>
    <row r="123" spans="1:7" x14ac:dyDescent="0.2">
      <c r="A123" s="4">
        <v>121</v>
      </c>
      <c r="B123" s="4">
        <f t="shared" si="3"/>
        <v>121</v>
      </c>
      <c r="C123" s="4"/>
      <c r="D123" s="4"/>
      <c r="E123" s="4"/>
      <c r="F123" s="8">
        <f t="shared" si="5"/>
        <v>999</v>
      </c>
      <c r="G123" s="4"/>
    </row>
    <row r="124" spans="1:7" x14ac:dyDescent="0.2">
      <c r="A124" s="4">
        <v>122</v>
      </c>
      <c r="B124" s="4">
        <f t="shared" si="3"/>
        <v>122</v>
      </c>
      <c r="C124" s="4"/>
      <c r="D124" s="4"/>
      <c r="E124" s="4"/>
      <c r="F124" s="8">
        <f t="shared" si="5"/>
        <v>999</v>
      </c>
      <c r="G124" s="4"/>
    </row>
    <row r="125" spans="1:7" x14ac:dyDescent="0.2">
      <c r="A125" s="4">
        <v>123</v>
      </c>
      <c r="B125" s="4">
        <f t="shared" si="3"/>
        <v>123</v>
      </c>
      <c r="C125" s="4"/>
      <c r="D125" s="4"/>
      <c r="E125" s="4"/>
      <c r="F125" s="8">
        <f t="shared" si="5"/>
        <v>999</v>
      </c>
      <c r="G125" s="4"/>
    </row>
    <row r="126" spans="1:7" x14ac:dyDescent="0.2">
      <c r="A126" s="4">
        <v>124</v>
      </c>
      <c r="B126" s="4">
        <f t="shared" si="3"/>
        <v>124</v>
      </c>
      <c r="C126" s="4"/>
      <c r="D126" s="4"/>
      <c r="E126" s="4"/>
      <c r="F126" s="8">
        <f t="shared" si="5"/>
        <v>999</v>
      </c>
      <c r="G126" s="4"/>
    </row>
    <row r="127" spans="1:7" x14ac:dyDescent="0.2">
      <c r="A127" s="4">
        <v>125</v>
      </c>
      <c r="B127" s="4">
        <f t="shared" si="3"/>
        <v>125</v>
      </c>
      <c r="C127" s="4"/>
      <c r="D127" s="4"/>
      <c r="E127" s="4"/>
      <c r="F127" s="8">
        <f t="shared" si="5"/>
        <v>999</v>
      </c>
      <c r="G127" s="4"/>
    </row>
    <row r="128" spans="1:7" x14ac:dyDescent="0.2">
      <c r="A128" s="4">
        <v>126</v>
      </c>
      <c r="B128" s="4">
        <f t="shared" si="3"/>
        <v>126</v>
      </c>
      <c r="C128" s="4"/>
      <c r="D128" s="4"/>
      <c r="E128" s="4"/>
      <c r="F128" s="8">
        <f t="shared" si="5"/>
        <v>999</v>
      </c>
      <c r="G128" s="4"/>
    </row>
  </sheetData>
  <sheetProtection sheet="1" objects="1" scenarios="1"/>
  <sortState ref="F3:K128">
    <sortCondition ref="F3:F128"/>
  </sortState>
  <customSheetViews>
    <customSheetView guid="{B1DF6B9E-725A-4A8E-ABAB-4CF1AE6CB621}" scale="60" printArea="1" hiddenColumns="1" topLeftCell="H1">
      <selection activeCell="S5" sqref="S5"/>
      <pageMargins left="0.23622047244094502" right="0.23622047244094502" top="0.74803149606299202" bottom="0.74803149606299202" header="0.31496062992126" footer="0.31496062992126"/>
      <pageSetup paperSize="9" scale="120" orientation="portrait" horizontalDpi="4294967293" verticalDpi="1200" r:id="rId1"/>
      <headerFooter alignWithMargins="0"/>
    </customSheetView>
  </customSheetViews>
  <mergeCells count="1">
    <mergeCell ref="P2:T3"/>
  </mergeCells>
  <pageMargins left="0.23622047244094502" right="0.23622047244094502" top="0.74803149606299202" bottom="0.74803149606299202" header="0.31496062992126" footer="0.31496062992126"/>
  <pageSetup paperSize="9" scale="120" orientation="portrait" horizontalDpi="4294967293" verticalDpi="1200" r:id="rId2"/>
  <headerFooter alignWithMargins="0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AM106"/>
  <sheetViews>
    <sheetView topLeftCell="I93" workbookViewId="0">
      <selection activeCell="N110" sqref="N110"/>
    </sheetView>
  </sheetViews>
  <sheetFormatPr baseColWidth="10" defaultRowHeight="12.75" x14ac:dyDescent="0.2"/>
  <cols>
    <col min="1" max="1" width="4.625" hidden="1" customWidth="1"/>
    <col min="2" max="2" width="4.5" hidden="1" customWidth="1"/>
    <col min="3" max="7" width="6.25" hidden="1" customWidth="1"/>
    <col min="8" max="8" width="5.875" hidden="1" customWidth="1"/>
    <col min="9" max="9" width="4.5" customWidth="1"/>
    <col min="10" max="10" width="15.125" customWidth="1"/>
    <col min="11" max="11" width="14.875" customWidth="1"/>
    <col min="12" max="13" width="13.375" hidden="1" customWidth="1"/>
    <col min="14" max="14" width="14.25" style="53" customWidth="1"/>
    <col min="15" max="16" width="13.375" hidden="1" customWidth="1"/>
    <col min="17" max="17" width="27.875" style="5" customWidth="1"/>
    <col min="18" max="19" width="13.375" style="5" hidden="1" customWidth="1"/>
    <col min="20" max="20" width="14.375" style="5" customWidth="1"/>
    <col min="21" max="22" width="13.375" style="5" hidden="1" customWidth="1"/>
    <col min="23" max="23" width="12.375" style="5" customWidth="1"/>
    <col min="24" max="25" width="12.375" style="5" hidden="1" customWidth="1"/>
  </cols>
  <sheetData>
    <row r="1" spans="1:39" x14ac:dyDescent="0.2">
      <c r="H1" s="12"/>
      <c r="I1" s="12"/>
      <c r="J1" s="11"/>
      <c r="K1" s="50" t="s">
        <v>5</v>
      </c>
      <c r="L1" s="50"/>
      <c r="M1" s="50"/>
      <c r="N1" s="52" t="s">
        <v>6</v>
      </c>
      <c r="O1" s="50"/>
      <c r="P1" s="50"/>
      <c r="Q1" s="50" t="s">
        <v>7</v>
      </c>
      <c r="R1" s="50"/>
      <c r="S1" s="50"/>
      <c r="T1" s="50" t="s">
        <v>8</v>
      </c>
      <c r="U1" s="50"/>
      <c r="V1" s="50"/>
      <c r="W1" s="50" t="s">
        <v>9</v>
      </c>
      <c r="X1" s="50"/>
      <c r="Y1" s="50"/>
      <c r="Z1" s="50" t="s">
        <v>37</v>
      </c>
      <c r="AF1" s="12"/>
    </row>
    <row r="2" spans="1:39" x14ac:dyDescent="0.2">
      <c r="J2" s="9" t="s">
        <v>4</v>
      </c>
      <c r="K2" s="17">
        <f>IF(J11="",4,IF(J15="",8,IF(J19="",12,IF(J23="",16,IF(J27="",20,IF(J31="",24,IF(J35="",28,IF(J39="",32,IF(J43="",36,IF(J47="",40,IF(J51="",44,IF(J55="",48,IF(J59="",52,IF(J63="",56,IF(J67="",60,IF(J71="",64,IF(J75="",68,IF(J79="",72,IF(J83="",76,IF(J87="",80,IF(J91="",84,IF(J95="",88,IF(J99="",92,IF(J103="",96,100))))))))))))))))))))))))</f>
        <v>4</v>
      </c>
      <c r="L2" s="50">
        <f>ROUNDUP(K2/4,0)</f>
        <v>1</v>
      </c>
      <c r="M2" s="50">
        <f>L2/2</f>
        <v>0.5</v>
      </c>
      <c r="N2" s="52">
        <f>IF(K2&lt;=4,0,ROUNDUP(M2,0)*4)</f>
        <v>0</v>
      </c>
      <c r="O2" s="50">
        <f>ROUNDUP(N2/4,0)</f>
        <v>0</v>
      </c>
      <c r="P2" s="50">
        <f>O2/2</f>
        <v>0</v>
      </c>
      <c r="Q2" s="50" t="str">
        <f>IF(N2&lt;=4,"",ROUNDUP(P2,0)*4)</f>
        <v/>
      </c>
      <c r="R2" s="50" t="e">
        <f>ROUNDUP(Q2/4,0)</f>
        <v>#VALUE!</v>
      </c>
      <c r="S2" s="50" t="e">
        <f>R2/2</f>
        <v>#VALUE!</v>
      </c>
      <c r="T2" s="50" t="e">
        <f>IF(Q2&lt;=4,"",ROUNDUP(S2,0)*4)</f>
        <v>#VALUE!</v>
      </c>
      <c r="U2" s="50" t="e">
        <f>ROUNDUP(T2/4,0)</f>
        <v>#VALUE!</v>
      </c>
      <c r="V2" s="50" t="e">
        <f>U2/2</f>
        <v>#VALUE!</v>
      </c>
      <c r="W2" s="50" t="e">
        <f>IF(T2&lt;=4,"",ROUNDUP(V2,0)*4)</f>
        <v>#VALUE!</v>
      </c>
      <c r="X2" s="50" t="e">
        <f>ROUNDUP(W2/4,0)</f>
        <v>#VALUE!</v>
      </c>
      <c r="Y2" s="31" t="e">
        <f>SUM(X2/2)</f>
        <v>#VALUE!</v>
      </c>
      <c r="Z2" s="50" t="e">
        <f>IF(W2&lt;=4,"",ROUNDUP(Y2,0)*4)</f>
        <v>#VALUE!</v>
      </c>
    </row>
    <row r="3" spans="1:39" x14ac:dyDescent="0.2">
      <c r="J3" s="8" t="s">
        <v>40</v>
      </c>
    </row>
    <row r="4" spans="1:39" x14ac:dyDescent="0.2">
      <c r="J4" s="8" t="s">
        <v>39</v>
      </c>
    </row>
    <row r="6" spans="1:39" s="1" customFormat="1" ht="16.5" customHeight="1" x14ac:dyDescent="0.2">
      <c r="A6" s="2"/>
      <c r="B6" s="2"/>
      <c r="C6" s="7" t="s">
        <v>2</v>
      </c>
      <c r="D6" s="7"/>
      <c r="E6" s="7"/>
      <c r="F6" s="7"/>
      <c r="G6" s="7"/>
      <c r="H6" s="7"/>
      <c r="I6" s="22" t="s">
        <v>2</v>
      </c>
      <c r="J6" s="14" t="s">
        <v>0</v>
      </c>
      <c r="K6" s="14" t="s">
        <v>1</v>
      </c>
      <c r="L6" s="13"/>
      <c r="M6" s="13"/>
      <c r="N6" s="54" t="s">
        <v>3</v>
      </c>
      <c r="Q6" s="22" t="s">
        <v>38</v>
      </c>
      <c r="R6" s="6"/>
      <c r="S6" s="6"/>
      <c r="T6" s="6"/>
      <c r="U6" s="6"/>
      <c r="V6" s="6"/>
      <c r="W6" s="7"/>
      <c r="X6" s="7"/>
      <c r="Y6" s="7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x14ac:dyDescent="0.2">
      <c r="A7" s="3">
        <f ca="1">RAND()</f>
        <v>1.1096264122444688E-2</v>
      </c>
      <c r="B7" s="3">
        <f t="shared" ref="B7:B70" ca="1" si="0">RANK(A7,$A$7:$A$106)</f>
        <v>99</v>
      </c>
      <c r="C7" s="4">
        <f ca="1">B7</f>
        <v>99</v>
      </c>
      <c r="D7" s="4"/>
      <c r="E7" s="4"/>
      <c r="F7" s="4"/>
      <c r="G7" s="4"/>
      <c r="H7" s="4"/>
      <c r="I7" s="33">
        <v>1</v>
      </c>
      <c r="J7" s="18"/>
      <c r="K7" s="18"/>
      <c r="L7" s="16"/>
      <c r="M7" s="16"/>
      <c r="N7" s="55"/>
      <c r="O7" s="51"/>
      <c r="P7" s="51"/>
      <c r="Q7" s="56"/>
      <c r="T7" s="23"/>
    </row>
    <row r="8" spans="1:39" x14ac:dyDescent="0.2">
      <c r="A8" s="3">
        <f t="shared" ref="A8:A71" ca="1" si="1">RAND()</f>
        <v>0.29297871812344534</v>
      </c>
      <c r="B8" s="3">
        <f t="shared" ca="1" si="0"/>
        <v>62</v>
      </c>
      <c r="C8" s="4">
        <f t="shared" ref="C8:C71" ca="1" si="2">B8</f>
        <v>62</v>
      </c>
      <c r="D8" s="4"/>
      <c r="E8" s="4"/>
      <c r="F8" s="4"/>
      <c r="G8" s="4"/>
      <c r="H8" s="4"/>
      <c r="I8" s="33">
        <v>2</v>
      </c>
      <c r="J8" s="18"/>
      <c r="K8" s="18"/>
      <c r="L8" s="16"/>
      <c r="M8" s="16"/>
      <c r="N8" s="55"/>
      <c r="O8" s="51"/>
      <c r="P8" s="51"/>
      <c r="Q8" s="56"/>
    </row>
    <row r="9" spans="1:39" x14ac:dyDescent="0.2">
      <c r="A9" s="3">
        <f t="shared" ca="1" si="1"/>
        <v>0.37652348924943035</v>
      </c>
      <c r="B9" s="3">
        <f t="shared" ca="1" si="0"/>
        <v>50</v>
      </c>
      <c r="C9" s="4">
        <f t="shared" ca="1" si="2"/>
        <v>50</v>
      </c>
      <c r="D9" s="4"/>
      <c r="E9" s="4"/>
      <c r="F9" s="4"/>
      <c r="G9" s="4"/>
      <c r="H9" s="4"/>
      <c r="I9" s="33">
        <v>3</v>
      </c>
      <c r="J9" s="18"/>
      <c r="K9" s="18"/>
      <c r="L9" s="15"/>
      <c r="M9" s="15"/>
      <c r="N9" s="55"/>
      <c r="O9" s="15"/>
      <c r="P9" s="15"/>
      <c r="Q9" s="56"/>
    </row>
    <row r="10" spans="1:39" x14ac:dyDescent="0.2">
      <c r="A10" s="3">
        <f t="shared" ca="1" si="1"/>
        <v>0.26223043775801236</v>
      </c>
      <c r="B10" s="3">
        <f t="shared" ca="1" si="0"/>
        <v>70</v>
      </c>
      <c r="C10" s="4">
        <f t="shared" ca="1" si="2"/>
        <v>70</v>
      </c>
      <c r="D10" s="4"/>
      <c r="E10" s="4"/>
      <c r="F10" s="4"/>
      <c r="G10" s="4"/>
      <c r="H10" s="4"/>
      <c r="I10" s="33">
        <v>4</v>
      </c>
      <c r="J10" s="18"/>
      <c r="K10" s="18"/>
      <c r="L10" s="15"/>
      <c r="M10" s="15"/>
      <c r="N10" s="55"/>
      <c r="O10" s="15"/>
      <c r="P10" s="15"/>
      <c r="Q10" s="56"/>
    </row>
    <row r="11" spans="1:39" x14ac:dyDescent="0.2">
      <c r="A11" s="3">
        <f t="shared" ca="1" si="1"/>
        <v>0.9171442371834212</v>
      </c>
      <c r="B11" s="3">
        <f t="shared" ca="1" si="0"/>
        <v>7</v>
      </c>
      <c r="C11" s="4">
        <f t="shared" ca="1" si="2"/>
        <v>7</v>
      </c>
      <c r="D11" s="4"/>
      <c r="E11" s="4"/>
      <c r="F11" s="4"/>
      <c r="G11" s="4"/>
      <c r="H11" s="4"/>
      <c r="I11" s="33">
        <v>5</v>
      </c>
      <c r="J11" s="18"/>
      <c r="K11" s="18"/>
      <c r="L11" s="15"/>
      <c r="M11" s="15"/>
      <c r="N11" s="55"/>
      <c r="O11" s="15"/>
      <c r="P11" s="15"/>
      <c r="Q11" s="56"/>
    </row>
    <row r="12" spans="1:39" x14ac:dyDescent="0.2">
      <c r="A12" s="3">
        <f t="shared" ca="1" si="1"/>
        <v>0.91497418013862597</v>
      </c>
      <c r="B12" s="3">
        <f t="shared" ca="1" si="0"/>
        <v>8</v>
      </c>
      <c r="C12" s="4">
        <f t="shared" ca="1" si="2"/>
        <v>8</v>
      </c>
      <c r="D12" s="4"/>
      <c r="E12" s="4"/>
      <c r="F12" s="4"/>
      <c r="G12" s="4"/>
      <c r="H12" s="4"/>
      <c r="I12" s="33">
        <v>6</v>
      </c>
      <c r="J12" s="18"/>
      <c r="K12" s="18"/>
      <c r="L12" s="15"/>
      <c r="M12" s="15"/>
      <c r="N12" s="55"/>
      <c r="O12" s="15"/>
      <c r="P12" s="15"/>
      <c r="Q12" s="56"/>
    </row>
    <row r="13" spans="1:39" x14ac:dyDescent="0.2">
      <c r="A13" s="3">
        <f t="shared" ca="1" si="1"/>
        <v>0.45027834961265722</v>
      </c>
      <c r="B13" s="3">
        <f t="shared" ca="1" si="0"/>
        <v>46</v>
      </c>
      <c r="C13" s="4">
        <f t="shared" ca="1" si="2"/>
        <v>46</v>
      </c>
      <c r="D13" s="4"/>
      <c r="E13" s="4"/>
      <c r="F13" s="4"/>
      <c r="G13" s="4"/>
      <c r="H13" s="4"/>
      <c r="I13" s="33">
        <v>7</v>
      </c>
      <c r="J13" s="18"/>
      <c r="K13" s="18"/>
      <c r="L13" s="15"/>
      <c r="M13" s="15"/>
      <c r="N13" s="55"/>
      <c r="O13" s="15"/>
      <c r="P13" s="15"/>
      <c r="Q13" s="56"/>
    </row>
    <row r="14" spans="1:39" x14ac:dyDescent="0.2">
      <c r="A14" s="3">
        <f t="shared" ca="1" si="1"/>
        <v>0.34850137102448897</v>
      </c>
      <c r="B14" s="3">
        <f t="shared" ca="1" si="0"/>
        <v>58</v>
      </c>
      <c r="C14" s="4">
        <f t="shared" ca="1" si="2"/>
        <v>58</v>
      </c>
      <c r="D14" s="4"/>
      <c r="E14" s="4"/>
      <c r="F14" s="4"/>
      <c r="G14" s="4"/>
      <c r="H14" s="4"/>
      <c r="I14" s="33">
        <v>8</v>
      </c>
      <c r="J14" s="18"/>
      <c r="K14" s="18"/>
      <c r="L14" s="15"/>
      <c r="M14" s="15"/>
      <c r="N14" s="55"/>
      <c r="O14" s="15"/>
      <c r="P14" s="15"/>
      <c r="Q14" s="56"/>
    </row>
    <row r="15" spans="1:39" x14ac:dyDescent="0.2">
      <c r="A15" s="3">
        <f t="shared" ca="1" si="1"/>
        <v>0.92521145249724046</v>
      </c>
      <c r="B15" s="3">
        <f t="shared" ca="1" si="0"/>
        <v>4</v>
      </c>
      <c r="C15" s="4">
        <f t="shared" ca="1" si="2"/>
        <v>4</v>
      </c>
      <c r="D15" s="4"/>
      <c r="E15" s="4"/>
      <c r="F15" s="4"/>
      <c r="G15" s="4"/>
      <c r="H15" s="4"/>
      <c r="I15" s="33">
        <v>9</v>
      </c>
      <c r="J15" s="18"/>
      <c r="K15" s="18"/>
      <c r="L15" s="15"/>
      <c r="M15" s="15"/>
      <c r="N15" s="55"/>
      <c r="O15" s="15"/>
      <c r="P15" s="15"/>
      <c r="Q15" s="56"/>
    </row>
    <row r="16" spans="1:39" x14ac:dyDescent="0.2">
      <c r="A16" s="3">
        <f t="shared" ca="1" si="1"/>
        <v>0.27759316839460579</v>
      </c>
      <c r="B16" s="3">
        <f t="shared" ca="1" si="0"/>
        <v>67</v>
      </c>
      <c r="C16" s="4">
        <f t="shared" ca="1" si="2"/>
        <v>67</v>
      </c>
      <c r="D16" s="4"/>
      <c r="E16" s="4"/>
      <c r="F16" s="4"/>
      <c r="G16" s="4"/>
      <c r="H16" s="4"/>
      <c r="I16" s="33">
        <v>10</v>
      </c>
      <c r="J16" s="18"/>
      <c r="K16" s="18"/>
      <c r="L16" s="15"/>
      <c r="M16" s="15"/>
      <c r="N16" s="55"/>
      <c r="O16" s="15"/>
      <c r="P16" s="15"/>
      <c r="Q16" s="56"/>
    </row>
    <row r="17" spans="1:25" x14ac:dyDescent="0.2">
      <c r="A17" s="3">
        <f t="shared" ca="1" si="1"/>
        <v>0.66454767020809036</v>
      </c>
      <c r="B17" s="3">
        <f t="shared" ca="1" si="0"/>
        <v>27</v>
      </c>
      <c r="C17" s="4">
        <f t="shared" ca="1" si="2"/>
        <v>27</v>
      </c>
      <c r="D17" s="4"/>
      <c r="E17" s="4"/>
      <c r="F17" s="4"/>
      <c r="G17" s="4"/>
      <c r="H17" s="4"/>
      <c r="I17" s="33">
        <v>11</v>
      </c>
      <c r="J17" s="18"/>
      <c r="K17" s="18"/>
      <c r="L17" s="15"/>
      <c r="M17" s="15"/>
      <c r="N17" s="55"/>
      <c r="O17" s="15"/>
      <c r="P17" s="15"/>
      <c r="Q17" s="56"/>
      <c r="R17"/>
      <c r="S17"/>
      <c r="T17"/>
      <c r="U17"/>
      <c r="V17"/>
      <c r="W17"/>
      <c r="X17"/>
      <c r="Y17"/>
    </row>
    <row r="18" spans="1:25" x14ac:dyDescent="0.2">
      <c r="A18" s="3">
        <f t="shared" ca="1" si="1"/>
        <v>0.99542182715583338</v>
      </c>
      <c r="B18" s="3">
        <f t="shared" ca="1" si="0"/>
        <v>1</v>
      </c>
      <c r="C18" s="4">
        <f t="shared" ca="1" si="2"/>
        <v>1</v>
      </c>
      <c r="D18" s="4"/>
      <c r="E18" s="4"/>
      <c r="F18" s="4"/>
      <c r="G18" s="4"/>
      <c r="H18" s="4"/>
      <c r="I18" s="33">
        <v>12</v>
      </c>
      <c r="J18" s="18"/>
      <c r="K18" s="18"/>
      <c r="L18" s="15"/>
      <c r="M18" s="15"/>
      <c r="N18" s="55"/>
      <c r="O18" s="15"/>
      <c r="P18" s="15"/>
      <c r="Q18" s="56"/>
      <c r="R18"/>
      <c r="S18"/>
      <c r="T18"/>
      <c r="U18"/>
      <c r="V18"/>
      <c r="W18"/>
      <c r="X18"/>
      <c r="Y18"/>
    </row>
    <row r="19" spans="1:25" x14ac:dyDescent="0.2">
      <c r="A19" s="3">
        <f t="shared" ca="1" si="1"/>
        <v>0.22748759556316034</v>
      </c>
      <c r="B19" s="3">
        <f t="shared" ca="1" si="0"/>
        <v>76</v>
      </c>
      <c r="C19" s="4">
        <f t="shared" ca="1" si="2"/>
        <v>76</v>
      </c>
      <c r="D19" s="4"/>
      <c r="E19" s="4"/>
      <c r="F19" s="4"/>
      <c r="G19" s="4"/>
      <c r="H19" s="4"/>
      <c r="I19" s="33">
        <v>13</v>
      </c>
      <c r="J19" s="18"/>
      <c r="K19" s="18"/>
      <c r="L19" s="15"/>
      <c r="M19" s="15"/>
      <c r="N19" s="55"/>
      <c r="O19" s="15"/>
      <c r="P19" s="15"/>
      <c r="Q19" s="56"/>
      <c r="R19"/>
      <c r="S19"/>
      <c r="T19"/>
      <c r="U19"/>
      <c r="V19"/>
      <c r="W19"/>
      <c r="X19"/>
      <c r="Y19"/>
    </row>
    <row r="20" spans="1:25" x14ac:dyDescent="0.2">
      <c r="A20" s="3">
        <f t="shared" ca="1" si="1"/>
        <v>0.10007426148849896</v>
      </c>
      <c r="B20" s="3">
        <f t="shared" ca="1" si="0"/>
        <v>90</v>
      </c>
      <c r="C20" s="4">
        <f t="shared" ca="1" si="2"/>
        <v>90</v>
      </c>
      <c r="D20" s="4"/>
      <c r="E20" s="4"/>
      <c r="F20" s="4"/>
      <c r="G20" s="4"/>
      <c r="H20" s="4"/>
      <c r="I20" s="33">
        <v>14</v>
      </c>
      <c r="J20" s="18"/>
      <c r="K20" s="18"/>
      <c r="L20" s="15"/>
      <c r="M20" s="15"/>
      <c r="N20" s="55"/>
      <c r="O20" s="15"/>
      <c r="P20" s="15"/>
      <c r="Q20" s="56"/>
      <c r="R20"/>
      <c r="S20"/>
      <c r="T20"/>
      <c r="U20"/>
      <c r="V20"/>
      <c r="W20"/>
      <c r="X20"/>
      <c r="Y20"/>
    </row>
    <row r="21" spans="1:25" x14ac:dyDescent="0.2">
      <c r="A21" s="3">
        <f t="shared" ca="1" si="1"/>
        <v>0.32197543541660989</v>
      </c>
      <c r="B21" s="3">
        <f t="shared" ca="1" si="0"/>
        <v>61</v>
      </c>
      <c r="C21" s="4">
        <f t="shared" ca="1" si="2"/>
        <v>61</v>
      </c>
      <c r="D21" s="4"/>
      <c r="E21" s="4"/>
      <c r="F21" s="4"/>
      <c r="G21" s="4"/>
      <c r="H21" s="4"/>
      <c r="I21" s="33">
        <v>15</v>
      </c>
      <c r="J21" s="18"/>
      <c r="K21" s="18"/>
      <c r="L21" s="15"/>
      <c r="M21" s="15"/>
      <c r="N21" s="55"/>
      <c r="O21" s="15"/>
      <c r="P21" s="15"/>
      <c r="Q21" s="56"/>
      <c r="R21"/>
      <c r="S21"/>
      <c r="T21"/>
      <c r="U21"/>
      <c r="V21"/>
      <c r="W21"/>
      <c r="X21"/>
      <c r="Y21"/>
    </row>
    <row r="22" spans="1:25" x14ac:dyDescent="0.2">
      <c r="A22" s="3">
        <f t="shared" ca="1" si="1"/>
        <v>0.76071378405928769</v>
      </c>
      <c r="B22" s="3">
        <f t="shared" ca="1" si="0"/>
        <v>17</v>
      </c>
      <c r="C22" s="4">
        <f t="shared" ca="1" si="2"/>
        <v>17</v>
      </c>
      <c r="D22" s="4"/>
      <c r="E22" s="4"/>
      <c r="F22" s="4"/>
      <c r="G22" s="4"/>
      <c r="H22" s="4"/>
      <c r="I22" s="33">
        <v>16</v>
      </c>
      <c r="J22" s="18"/>
      <c r="K22" s="18"/>
      <c r="L22" s="15"/>
      <c r="M22" s="15"/>
      <c r="N22" s="55"/>
      <c r="O22" s="15"/>
      <c r="P22" s="15"/>
      <c r="Q22" s="56"/>
      <c r="R22"/>
      <c r="S22"/>
      <c r="T22"/>
      <c r="U22"/>
      <c r="V22"/>
      <c r="W22"/>
      <c r="X22"/>
      <c r="Y22"/>
    </row>
    <row r="23" spans="1:25" x14ac:dyDescent="0.2">
      <c r="A23" s="3">
        <f t="shared" ca="1" si="1"/>
        <v>0.1212088648189511</v>
      </c>
      <c r="B23" s="3">
        <f t="shared" ca="1" si="0"/>
        <v>86</v>
      </c>
      <c r="C23" s="4">
        <f t="shared" ca="1" si="2"/>
        <v>86</v>
      </c>
      <c r="D23" s="4"/>
      <c r="E23" s="4"/>
      <c r="F23" s="4"/>
      <c r="G23" s="4"/>
      <c r="H23" s="4"/>
      <c r="I23" s="33">
        <v>17</v>
      </c>
      <c r="J23" s="18"/>
      <c r="K23" s="18"/>
      <c r="L23" s="15"/>
      <c r="M23" s="15"/>
      <c r="N23" s="55"/>
      <c r="O23" s="15"/>
      <c r="P23" s="15"/>
      <c r="Q23" s="56"/>
      <c r="R23"/>
      <c r="S23"/>
      <c r="T23"/>
      <c r="U23"/>
      <c r="V23"/>
      <c r="W23"/>
      <c r="X23"/>
      <c r="Y23"/>
    </row>
    <row r="24" spans="1:25" x14ac:dyDescent="0.2">
      <c r="A24" s="3">
        <f t="shared" ca="1" si="1"/>
        <v>0.80930202723758016</v>
      </c>
      <c r="B24" s="3">
        <f t="shared" ca="1" si="0"/>
        <v>14</v>
      </c>
      <c r="C24" s="4">
        <f t="shared" ca="1" si="2"/>
        <v>14</v>
      </c>
      <c r="D24" s="4"/>
      <c r="E24" s="4"/>
      <c r="F24" s="4"/>
      <c r="G24" s="4"/>
      <c r="H24" s="4"/>
      <c r="I24" s="33">
        <v>18</v>
      </c>
      <c r="J24" s="18"/>
      <c r="K24" s="18"/>
      <c r="L24" s="15"/>
      <c r="M24" s="15"/>
      <c r="N24" s="55"/>
      <c r="O24" s="15"/>
      <c r="P24" s="15"/>
      <c r="Q24" s="56"/>
      <c r="R24"/>
      <c r="S24"/>
      <c r="T24"/>
      <c r="U24"/>
      <c r="V24"/>
      <c r="W24"/>
      <c r="X24"/>
      <c r="Y24"/>
    </row>
    <row r="25" spans="1:25" x14ac:dyDescent="0.2">
      <c r="A25" s="3">
        <f t="shared" ca="1" si="1"/>
        <v>9.4260047294121296E-3</v>
      </c>
      <c r="B25" s="3">
        <f t="shared" ca="1" si="0"/>
        <v>100</v>
      </c>
      <c r="C25" s="4">
        <f t="shared" ca="1" si="2"/>
        <v>100</v>
      </c>
      <c r="D25" s="4"/>
      <c r="E25" s="4"/>
      <c r="F25" s="4"/>
      <c r="G25" s="4"/>
      <c r="H25" s="4"/>
      <c r="I25" s="33">
        <v>19</v>
      </c>
      <c r="J25" s="18"/>
      <c r="K25" s="18"/>
      <c r="L25" s="15"/>
      <c r="M25" s="15"/>
      <c r="N25" s="55"/>
      <c r="O25" s="15"/>
      <c r="P25" s="15"/>
      <c r="Q25" s="56"/>
      <c r="R25"/>
      <c r="S25"/>
      <c r="T25"/>
      <c r="U25"/>
      <c r="V25"/>
      <c r="W25"/>
      <c r="X25"/>
      <c r="Y25"/>
    </row>
    <row r="26" spans="1:25" x14ac:dyDescent="0.2">
      <c r="A26" s="3">
        <f t="shared" ca="1" si="1"/>
        <v>6.3287794261354335E-2</v>
      </c>
      <c r="B26" s="3">
        <f t="shared" ca="1" si="0"/>
        <v>94</v>
      </c>
      <c r="C26" s="4">
        <f t="shared" ca="1" si="2"/>
        <v>94</v>
      </c>
      <c r="D26" s="4"/>
      <c r="E26" s="4"/>
      <c r="F26" s="4"/>
      <c r="G26" s="4"/>
      <c r="H26" s="4"/>
      <c r="I26" s="33">
        <v>20</v>
      </c>
      <c r="J26" s="18"/>
      <c r="K26" s="18"/>
      <c r="L26" s="15"/>
      <c r="M26" s="15"/>
      <c r="N26" s="55"/>
      <c r="O26" s="15"/>
      <c r="P26" s="15"/>
      <c r="Q26" s="56"/>
      <c r="R26"/>
      <c r="S26"/>
      <c r="T26"/>
      <c r="U26"/>
      <c r="V26"/>
      <c r="W26"/>
      <c r="X26"/>
      <c r="Y26"/>
    </row>
    <row r="27" spans="1:25" x14ac:dyDescent="0.2">
      <c r="A27" s="3">
        <f t="shared" ca="1" si="1"/>
        <v>0.73660135753158329</v>
      </c>
      <c r="B27" s="3">
        <f t="shared" ca="1" si="0"/>
        <v>22</v>
      </c>
      <c r="C27" s="4">
        <f t="shared" ca="1" si="2"/>
        <v>22</v>
      </c>
      <c r="D27" s="4"/>
      <c r="E27" s="4"/>
      <c r="F27" s="4"/>
      <c r="G27" s="4"/>
      <c r="H27" s="4"/>
      <c r="I27" s="33">
        <v>21</v>
      </c>
      <c r="J27" s="18"/>
      <c r="K27" s="18"/>
      <c r="L27" s="15"/>
      <c r="M27" s="15"/>
      <c r="N27" s="55"/>
      <c r="O27" s="15"/>
      <c r="P27" s="15"/>
      <c r="Q27" s="56"/>
      <c r="R27"/>
      <c r="S27"/>
      <c r="T27"/>
      <c r="U27"/>
      <c r="V27"/>
      <c r="W27"/>
      <c r="X27"/>
      <c r="Y27"/>
    </row>
    <row r="28" spans="1:25" x14ac:dyDescent="0.2">
      <c r="A28" s="3">
        <f t="shared" ca="1" si="1"/>
        <v>0.14809446970173934</v>
      </c>
      <c r="B28" s="3">
        <f t="shared" ca="1" si="0"/>
        <v>82</v>
      </c>
      <c r="C28" s="4">
        <f t="shared" ca="1" si="2"/>
        <v>82</v>
      </c>
      <c r="D28" s="4"/>
      <c r="E28" s="4"/>
      <c r="F28" s="4"/>
      <c r="G28" s="4"/>
      <c r="H28" s="4"/>
      <c r="I28" s="33">
        <v>22</v>
      </c>
      <c r="J28" s="18"/>
      <c r="K28" s="18"/>
      <c r="L28" s="15"/>
      <c r="M28" s="15"/>
      <c r="N28" s="55"/>
      <c r="O28" s="15"/>
      <c r="P28" s="15"/>
      <c r="Q28" s="56"/>
      <c r="R28"/>
      <c r="S28"/>
      <c r="T28"/>
      <c r="U28"/>
      <c r="V28"/>
      <c r="W28"/>
      <c r="X28"/>
      <c r="Y28"/>
    </row>
    <row r="29" spans="1:25" x14ac:dyDescent="0.2">
      <c r="A29" s="3">
        <f t="shared" ca="1" si="1"/>
        <v>0.50890029191298314</v>
      </c>
      <c r="B29" s="3">
        <f t="shared" ca="1" si="0"/>
        <v>41</v>
      </c>
      <c r="C29" s="4">
        <f t="shared" ca="1" si="2"/>
        <v>41</v>
      </c>
      <c r="D29" s="4"/>
      <c r="E29" s="4"/>
      <c r="F29" s="4"/>
      <c r="G29" s="4"/>
      <c r="H29" s="4"/>
      <c r="I29" s="33">
        <v>23</v>
      </c>
      <c r="J29" s="18"/>
      <c r="K29" s="18"/>
      <c r="L29" s="15"/>
      <c r="M29" s="15"/>
      <c r="N29" s="55"/>
      <c r="O29" s="15"/>
      <c r="P29" s="15"/>
      <c r="Q29" s="56"/>
      <c r="R29"/>
      <c r="S29"/>
      <c r="T29"/>
      <c r="U29"/>
      <c r="V29"/>
      <c r="W29"/>
      <c r="X29"/>
      <c r="Y29"/>
    </row>
    <row r="30" spans="1:25" x14ac:dyDescent="0.2">
      <c r="A30" s="3">
        <f t="shared" ca="1" si="1"/>
        <v>0.87680706594672808</v>
      </c>
      <c r="B30" s="3">
        <f t="shared" ca="1" si="0"/>
        <v>11</v>
      </c>
      <c r="C30" s="4">
        <f t="shared" ca="1" si="2"/>
        <v>11</v>
      </c>
      <c r="D30" s="4"/>
      <c r="E30" s="4"/>
      <c r="F30" s="4"/>
      <c r="G30" s="4"/>
      <c r="H30" s="4"/>
      <c r="I30" s="33">
        <v>24</v>
      </c>
      <c r="J30" s="18"/>
      <c r="K30" s="18"/>
      <c r="L30" s="15"/>
      <c r="M30" s="15"/>
      <c r="N30" s="55"/>
      <c r="O30" s="15"/>
      <c r="P30" s="15"/>
      <c r="Q30" s="56"/>
      <c r="R30"/>
      <c r="S30"/>
      <c r="T30"/>
      <c r="U30"/>
      <c r="V30"/>
      <c r="W30"/>
      <c r="X30"/>
      <c r="Y30"/>
    </row>
    <row r="31" spans="1:25" x14ac:dyDescent="0.2">
      <c r="A31" s="3">
        <f t="shared" ca="1" si="1"/>
        <v>0.35844439845236242</v>
      </c>
      <c r="B31" s="3">
        <f t="shared" ca="1" si="0"/>
        <v>54</v>
      </c>
      <c r="C31" s="4">
        <f t="shared" ca="1" si="2"/>
        <v>54</v>
      </c>
      <c r="D31" s="4"/>
      <c r="E31" s="4"/>
      <c r="F31" s="4"/>
      <c r="G31" s="4"/>
      <c r="H31" s="4"/>
      <c r="I31" s="33">
        <v>25</v>
      </c>
      <c r="J31" s="18"/>
      <c r="K31" s="18"/>
      <c r="L31" s="15"/>
      <c r="M31" s="15"/>
      <c r="N31" s="55"/>
      <c r="O31" s="15"/>
      <c r="P31" s="15"/>
      <c r="Q31" s="56"/>
      <c r="R31"/>
      <c r="S31"/>
      <c r="T31"/>
      <c r="U31"/>
      <c r="V31"/>
      <c r="W31"/>
      <c r="X31"/>
      <c r="Y31"/>
    </row>
    <row r="32" spans="1:25" x14ac:dyDescent="0.2">
      <c r="A32" s="3">
        <f t="shared" ca="1" si="1"/>
        <v>0.51173674487897858</v>
      </c>
      <c r="B32" s="3">
        <f t="shared" ca="1" si="0"/>
        <v>40</v>
      </c>
      <c r="C32" s="4">
        <f t="shared" ca="1" si="2"/>
        <v>40</v>
      </c>
      <c r="D32" s="4"/>
      <c r="E32" s="4"/>
      <c r="F32" s="4"/>
      <c r="G32" s="4"/>
      <c r="H32" s="4"/>
      <c r="I32" s="33">
        <v>26</v>
      </c>
      <c r="J32" s="18"/>
      <c r="K32" s="18"/>
      <c r="L32" s="15"/>
      <c r="M32" s="15"/>
      <c r="N32" s="55"/>
      <c r="O32" s="15"/>
      <c r="P32" s="15"/>
      <c r="Q32" s="56"/>
      <c r="R32"/>
      <c r="S32"/>
      <c r="T32"/>
      <c r="U32"/>
      <c r="V32"/>
      <c r="W32"/>
      <c r="X32"/>
      <c r="Y32"/>
    </row>
    <row r="33" spans="1:25" x14ac:dyDescent="0.2">
      <c r="A33" s="3">
        <f t="shared" ca="1" si="1"/>
        <v>9.7148833670904433E-2</v>
      </c>
      <c r="B33" s="3">
        <f t="shared" ca="1" si="0"/>
        <v>91</v>
      </c>
      <c r="C33" s="4">
        <f t="shared" ca="1" si="2"/>
        <v>91</v>
      </c>
      <c r="D33" s="4"/>
      <c r="E33" s="4"/>
      <c r="F33" s="4"/>
      <c r="G33" s="4"/>
      <c r="H33" s="4"/>
      <c r="I33" s="33">
        <v>27</v>
      </c>
      <c r="J33" s="18"/>
      <c r="K33" s="18"/>
      <c r="L33" s="15"/>
      <c r="M33" s="15"/>
      <c r="N33" s="55"/>
      <c r="O33" s="15"/>
      <c r="P33" s="15"/>
      <c r="Q33" s="56"/>
      <c r="R33"/>
      <c r="S33"/>
      <c r="T33"/>
      <c r="U33"/>
      <c r="V33"/>
      <c r="W33"/>
      <c r="X33"/>
      <c r="Y33"/>
    </row>
    <row r="34" spans="1:25" x14ac:dyDescent="0.2">
      <c r="A34" s="3">
        <f t="shared" ca="1" si="1"/>
        <v>0.25887603278109106</v>
      </c>
      <c r="B34" s="3">
        <f t="shared" ca="1" si="0"/>
        <v>72</v>
      </c>
      <c r="C34" s="4">
        <f t="shared" ca="1" si="2"/>
        <v>72</v>
      </c>
      <c r="D34" s="4"/>
      <c r="E34" s="4"/>
      <c r="F34" s="4"/>
      <c r="G34" s="4"/>
      <c r="H34" s="4"/>
      <c r="I34" s="33">
        <v>28</v>
      </c>
      <c r="J34" s="18"/>
      <c r="K34" s="18"/>
      <c r="L34" s="15"/>
      <c r="M34" s="15"/>
      <c r="N34" s="55"/>
      <c r="O34" s="15"/>
      <c r="P34" s="15"/>
      <c r="Q34" s="56"/>
      <c r="R34"/>
      <c r="S34"/>
      <c r="T34"/>
      <c r="U34"/>
      <c r="V34"/>
      <c r="W34"/>
      <c r="X34"/>
      <c r="Y34"/>
    </row>
    <row r="35" spans="1:25" x14ac:dyDescent="0.2">
      <c r="A35" s="3">
        <f t="shared" ca="1" si="1"/>
        <v>0.28153918685272361</v>
      </c>
      <c r="B35" s="3">
        <f t="shared" ca="1" si="0"/>
        <v>66</v>
      </c>
      <c r="C35" s="4">
        <f t="shared" ca="1" si="2"/>
        <v>66</v>
      </c>
      <c r="D35" s="4"/>
      <c r="E35" s="4"/>
      <c r="F35" s="4"/>
      <c r="G35" s="4"/>
      <c r="H35" s="4"/>
      <c r="I35" s="33">
        <v>29</v>
      </c>
      <c r="J35" s="18"/>
      <c r="K35" s="18"/>
      <c r="L35" s="15"/>
      <c r="M35" s="15"/>
      <c r="N35" s="55"/>
      <c r="O35" s="15"/>
      <c r="P35" s="15"/>
      <c r="Q35" s="56"/>
      <c r="R35"/>
      <c r="S35"/>
      <c r="T35"/>
      <c r="U35"/>
      <c r="V35"/>
      <c r="W35"/>
      <c r="X35"/>
      <c r="Y35"/>
    </row>
    <row r="36" spans="1:25" x14ac:dyDescent="0.2">
      <c r="A36" s="3">
        <f t="shared" ca="1" si="1"/>
        <v>0.65339402379436673</v>
      </c>
      <c r="B36" s="3">
        <f t="shared" ca="1" si="0"/>
        <v>30</v>
      </c>
      <c r="C36" s="4">
        <f t="shared" ca="1" si="2"/>
        <v>30</v>
      </c>
      <c r="D36" s="4"/>
      <c r="E36" s="4"/>
      <c r="F36" s="4"/>
      <c r="G36" s="4"/>
      <c r="H36" s="4"/>
      <c r="I36" s="33">
        <v>30</v>
      </c>
      <c r="J36" s="18"/>
      <c r="K36" s="18"/>
      <c r="L36" s="15"/>
      <c r="M36" s="15"/>
      <c r="N36" s="55"/>
      <c r="O36" s="15"/>
      <c r="P36" s="15"/>
      <c r="Q36" s="56"/>
      <c r="R36"/>
      <c r="S36"/>
      <c r="T36"/>
      <c r="U36"/>
      <c r="V36"/>
      <c r="W36"/>
      <c r="X36"/>
      <c r="Y36"/>
    </row>
    <row r="37" spans="1:25" x14ac:dyDescent="0.2">
      <c r="A37" s="3">
        <f t="shared" ca="1" si="1"/>
        <v>0.406751480856126</v>
      </c>
      <c r="B37" s="3">
        <f t="shared" ca="1" si="0"/>
        <v>49</v>
      </c>
      <c r="C37" s="4">
        <f t="shared" ca="1" si="2"/>
        <v>49</v>
      </c>
      <c r="D37" s="4"/>
      <c r="E37" s="4"/>
      <c r="F37" s="4"/>
      <c r="G37" s="4"/>
      <c r="H37" s="4"/>
      <c r="I37" s="33">
        <v>31</v>
      </c>
      <c r="J37" s="18"/>
      <c r="K37" s="18"/>
      <c r="L37" s="15"/>
      <c r="M37" s="15"/>
      <c r="N37" s="55"/>
      <c r="O37" s="15"/>
      <c r="P37" s="15"/>
      <c r="Q37" s="56"/>
      <c r="R37"/>
      <c r="S37"/>
      <c r="T37"/>
      <c r="U37"/>
      <c r="V37"/>
      <c r="W37"/>
      <c r="X37"/>
      <c r="Y37"/>
    </row>
    <row r="38" spans="1:25" x14ac:dyDescent="0.2">
      <c r="A38" s="3">
        <f t="shared" ca="1" si="1"/>
        <v>0.49717836399977111</v>
      </c>
      <c r="B38" s="3">
        <f t="shared" ca="1" si="0"/>
        <v>42</v>
      </c>
      <c r="C38" s="4">
        <f t="shared" ca="1" si="2"/>
        <v>42</v>
      </c>
      <c r="D38" s="4"/>
      <c r="E38" s="4"/>
      <c r="F38" s="4"/>
      <c r="G38" s="4"/>
      <c r="H38" s="4"/>
      <c r="I38" s="33">
        <v>32</v>
      </c>
      <c r="J38" s="18"/>
      <c r="K38" s="18"/>
      <c r="L38" s="15"/>
      <c r="M38" s="15"/>
      <c r="N38" s="55"/>
      <c r="O38" s="15"/>
      <c r="P38" s="15"/>
      <c r="Q38" s="56"/>
      <c r="R38"/>
      <c r="S38"/>
      <c r="T38"/>
      <c r="U38"/>
      <c r="V38"/>
      <c r="W38"/>
      <c r="X38"/>
      <c r="Y38"/>
    </row>
    <row r="39" spans="1:25" x14ac:dyDescent="0.2">
      <c r="A39" s="3">
        <f t="shared" ca="1" si="1"/>
        <v>0.426390760736861</v>
      </c>
      <c r="B39" s="3">
        <f t="shared" ca="1" si="0"/>
        <v>48</v>
      </c>
      <c r="C39" s="4">
        <f t="shared" ca="1" si="2"/>
        <v>48</v>
      </c>
      <c r="D39" s="4"/>
      <c r="E39" s="4"/>
      <c r="F39" s="4"/>
      <c r="G39" s="4"/>
      <c r="H39" s="4"/>
      <c r="I39" s="33">
        <v>33</v>
      </c>
      <c r="J39" s="18"/>
      <c r="K39" s="18"/>
      <c r="L39" s="15"/>
      <c r="M39" s="15"/>
      <c r="N39" s="55"/>
      <c r="O39" s="15"/>
      <c r="P39" s="15"/>
      <c r="Q39" s="56"/>
      <c r="R39"/>
      <c r="S39"/>
      <c r="T39"/>
      <c r="U39"/>
      <c r="V39"/>
      <c r="W39"/>
      <c r="X39"/>
      <c r="Y39"/>
    </row>
    <row r="40" spans="1:25" x14ac:dyDescent="0.2">
      <c r="A40" s="3">
        <f t="shared" ca="1" si="1"/>
        <v>0.27418995476928487</v>
      </c>
      <c r="B40" s="3">
        <f t="shared" ca="1" si="0"/>
        <v>68</v>
      </c>
      <c r="C40" s="4">
        <f t="shared" ca="1" si="2"/>
        <v>68</v>
      </c>
      <c r="D40" s="4"/>
      <c r="E40" s="4"/>
      <c r="F40" s="4"/>
      <c r="G40" s="4"/>
      <c r="H40" s="4"/>
      <c r="I40" s="33">
        <v>34</v>
      </c>
      <c r="J40" s="18"/>
      <c r="K40" s="18"/>
      <c r="L40" s="15"/>
      <c r="M40" s="15"/>
      <c r="N40" s="55"/>
      <c r="O40" s="15"/>
      <c r="P40" s="15"/>
      <c r="Q40" s="56"/>
      <c r="R40"/>
      <c r="S40"/>
      <c r="T40"/>
      <c r="U40"/>
      <c r="V40"/>
      <c r="W40"/>
      <c r="X40"/>
      <c r="Y40"/>
    </row>
    <row r="41" spans="1:25" x14ac:dyDescent="0.2">
      <c r="A41" s="3">
        <f t="shared" ca="1" si="1"/>
        <v>0.75225294514699981</v>
      </c>
      <c r="B41" s="3">
        <f t="shared" ca="1" si="0"/>
        <v>18</v>
      </c>
      <c r="C41" s="4">
        <f t="shared" ca="1" si="2"/>
        <v>18</v>
      </c>
      <c r="D41" s="4"/>
      <c r="E41" s="4"/>
      <c r="F41" s="4"/>
      <c r="G41" s="4"/>
      <c r="H41" s="4"/>
      <c r="I41" s="33">
        <v>35</v>
      </c>
      <c r="J41" s="18"/>
      <c r="K41" s="18"/>
      <c r="L41" s="15"/>
      <c r="M41" s="15"/>
      <c r="N41" s="55"/>
      <c r="O41" s="15"/>
      <c r="P41" s="15"/>
      <c r="Q41" s="56"/>
      <c r="R41"/>
      <c r="S41"/>
      <c r="T41"/>
      <c r="U41"/>
      <c r="V41"/>
      <c r="W41"/>
      <c r="X41"/>
      <c r="Y41"/>
    </row>
    <row r="42" spans="1:25" x14ac:dyDescent="0.2">
      <c r="A42" s="3">
        <f t="shared" ca="1" si="1"/>
        <v>0.3580573621214983</v>
      </c>
      <c r="B42" s="3">
        <f t="shared" ca="1" si="0"/>
        <v>55</v>
      </c>
      <c r="C42" s="4">
        <f t="shared" ca="1" si="2"/>
        <v>55</v>
      </c>
      <c r="D42" s="4"/>
      <c r="E42" s="4"/>
      <c r="F42" s="4"/>
      <c r="G42" s="4"/>
      <c r="H42" s="4"/>
      <c r="I42" s="33">
        <v>36</v>
      </c>
      <c r="J42" s="18"/>
      <c r="K42" s="18"/>
      <c r="L42" s="15"/>
      <c r="M42" s="15"/>
      <c r="N42" s="55"/>
      <c r="O42" s="15"/>
      <c r="P42" s="15"/>
      <c r="Q42" s="56"/>
      <c r="R42"/>
      <c r="S42"/>
      <c r="T42"/>
      <c r="U42"/>
      <c r="V42"/>
      <c r="W42"/>
      <c r="X42"/>
      <c r="Y42"/>
    </row>
    <row r="43" spans="1:25" x14ac:dyDescent="0.2">
      <c r="A43" s="3">
        <f t="shared" ca="1" si="1"/>
        <v>0.88811132871168985</v>
      </c>
      <c r="B43" s="3">
        <f t="shared" ca="1" si="0"/>
        <v>10</v>
      </c>
      <c r="C43" s="4">
        <f t="shared" ca="1" si="2"/>
        <v>10</v>
      </c>
      <c r="D43" s="4"/>
      <c r="E43" s="4"/>
      <c r="F43" s="4"/>
      <c r="G43" s="4"/>
      <c r="H43" s="4"/>
      <c r="I43" s="33">
        <v>37</v>
      </c>
      <c r="J43" s="18"/>
      <c r="K43" s="18"/>
      <c r="L43" s="15"/>
      <c r="M43" s="15"/>
      <c r="N43" s="55"/>
      <c r="O43" s="15"/>
      <c r="P43" s="15"/>
      <c r="Q43" s="56"/>
      <c r="R43"/>
      <c r="S43"/>
      <c r="T43"/>
      <c r="U43"/>
      <c r="V43"/>
      <c r="W43"/>
      <c r="X43"/>
      <c r="Y43"/>
    </row>
    <row r="44" spans="1:25" x14ac:dyDescent="0.2">
      <c r="A44" s="3">
        <f t="shared" ca="1" si="1"/>
        <v>0.36962550173714248</v>
      </c>
      <c r="B44" s="3">
        <f t="shared" ca="1" si="0"/>
        <v>53</v>
      </c>
      <c r="C44" s="4">
        <f t="shared" ca="1" si="2"/>
        <v>53</v>
      </c>
      <c r="D44" s="4"/>
      <c r="E44" s="4"/>
      <c r="F44" s="4"/>
      <c r="G44" s="4"/>
      <c r="H44" s="4"/>
      <c r="I44" s="33">
        <v>38</v>
      </c>
      <c r="J44" s="18"/>
      <c r="K44" s="18"/>
      <c r="L44" s="15"/>
      <c r="M44" s="15"/>
      <c r="N44" s="55"/>
      <c r="O44" s="15"/>
      <c r="P44" s="15"/>
      <c r="Q44" s="56"/>
      <c r="R44"/>
      <c r="S44"/>
      <c r="T44"/>
      <c r="U44"/>
      <c r="V44"/>
      <c r="W44"/>
      <c r="X44"/>
      <c r="Y44"/>
    </row>
    <row r="45" spans="1:25" x14ac:dyDescent="0.2">
      <c r="A45" s="3">
        <f t="shared" ca="1" si="1"/>
        <v>0.26203456740994824</v>
      </c>
      <c r="B45" s="3">
        <f t="shared" ca="1" si="0"/>
        <v>71</v>
      </c>
      <c r="C45" s="4">
        <f t="shared" ca="1" si="2"/>
        <v>71</v>
      </c>
      <c r="D45" s="4"/>
      <c r="E45" s="4"/>
      <c r="F45" s="4"/>
      <c r="G45" s="4"/>
      <c r="H45" s="4"/>
      <c r="I45" s="33">
        <v>39</v>
      </c>
      <c r="J45" s="18"/>
      <c r="K45" s="18"/>
      <c r="L45" s="15"/>
      <c r="M45" s="15"/>
      <c r="N45" s="55"/>
      <c r="O45" s="15"/>
      <c r="P45" s="15"/>
      <c r="Q45" s="56"/>
      <c r="R45"/>
      <c r="S45"/>
      <c r="T45"/>
      <c r="U45"/>
      <c r="V45"/>
      <c r="W45"/>
      <c r="X45"/>
      <c r="Y45"/>
    </row>
    <row r="46" spans="1:25" x14ac:dyDescent="0.2">
      <c r="A46" s="3">
        <f t="shared" ca="1" si="1"/>
        <v>0.84568899750980686</v>
      </c>
      <c r="B46" s="3">
        <f t="shared" ca="1" si="0"/>
        <v>13</v>
      </c>
      <c r="C46" s="4">
        <f t="shared" ca="1" si="2"/>
        <v>13</v>
      </c>
      <c r="D46" s="4"/>
      <c r="E46" s="4"/>
      <c r="F46" s="4"/>
      <c r="G46" s="4"/>
      <c r="H46" s="4"/>
      <c r="I46" s="33">
        <v>40</v>
      </c>
      <c r="J46" s="18"/>
      <c r="K46" s="18"/>
      <c r="L46" s="15"/>
      <c r="M46" s="15"/>
      <c r="N46" s="55"/>
      <c r="O46" s="15"/>
      <c r="P46" s="15"/>
      <c r="Q46" s="56"/>
      <c r="R46"/>
      <c r="S46"/>
      <c r="T46"/>
      <c r="U46"/>
      <c r="V46"/>
      <c r="W46"/>
      <c r="X46"/>
      <c r="Y46"/>
    </row>
    <row r="47" spans="1:25" x14ac:dyDescent="0.2">
      <c r="A47" s="3">
        <f t="shared" ca="1" si="1"/>
        <v>0.45849841972342986</v>
      </c>
      <c r="B47" s="3">
        <f t="shared" ca="1" si="0"/>
        <v>45</v>
      </c>
      <c r="C47" s="4">
        <f t="shared" ca="1" si="2"/>
        <v>45</v>
      </c>
      <c r="D47" s="4"/>
      <c r="E47" s="4"/>
      <c r="F47" s="4"/>
      <c r="G47" s="4"/>
      <c r="H47" s="4"/>
      <c r="I47" s="33">
        <v>41</v>
      </c>
      <c r="J47" s="18"/>
      <c r="K47" s="18"/>
      <c r="L47" s="15"/>
      <c r="M47" s="15"/>
      <c r="N47" s="55"/>
      <c r="O47" s="15"/>
      <c r="P47" s="15"/>
      <c r="Q47" s="56"/>
      <c r="R47"/>
      <c r="S47"/>
      <c r="T47"/>
      <c r="U47"/>
      <c r="V47"/>
      <c r="W47"/>
      <c r="X47"/>
      <c r="Y47"/>
    </row>
    <row r="48" spans="1:25" x14ac:dyDescent="0.2">
      <c r="A48" s="3">
        <f t="shared" ca="1" si="1"/>
        <v>0.55381549613176539</v>
      </c>
      <c r="B48" s="3">
        <f t="shared" ca="1" si="0"/>
        <v>36</v>
      </c>
      <c r="C48" s="4">
        <f t="shared" ca="1" si="2"/>
        <v>36</v>
      </c>
      <c r="D48" s="4"/>
      <c r="E48" s="4"/>
      <c r="F48" s="4"/>
      <c r="G48" s="4"/>
      <c r="H48" s="4"/>
      <c r="I48" s="33">
        <v>42</v>
      </c>
      <c r="J48" s="18"/>
      <c r="K48" s="18"/>
      <c r="L48" s="15"/>
      <c r="M48" s="15"/>
      <c r="N48" s="55"/>
      <c r="O48" s="15"/>
      <c r="P48" s="15"/>
      <c r="Q48" s="56"/>
      <c r="R48"/>
      <c r="S48"/>
      <c r="T48"/>
      <c r="U48"/>
      <c r="V48"/>
      <c r="W48"/>
      <c r="X48"/>
      <c r="Y48"/>
    </row>
    <row r="49" spans="1:25" x14ac:dyDescent="0.2">
      <c r="A49" s="3">
        <f t="shared" ca="1" si="1"/>
        <v>4.2835902721404917E-2</v>
      </c>
      <c r="B49" s="3">
        <f t="shared" ca="1" si="0"/>
        <v>97</v>
      </c>
      <c r="C49" s="4">
        <f t="shared" ca="1" si="2"/>
        <v>97</v>
      </c>
      <c r="D49" s="4"/>
      <c r="E49" s="4"/>
      <c r="F49" s="4"/>
      <c r="G49" s="4"/>
      <c r="H49" s="4"/>
      <c r="I49" s="33">
        <v>43</v>
      </c>
      <c r="J49" s="18"/>
      <c r="K49" s="18"/>
      <c r="L49" s="15"/>
      <c r="M49" s="15"/>
      <c r="N49" s="55"/>
      <c r="O49" s="15"/>
      <c r="P49" s="15"/>
      <c r="Q49" s="56"/>
      <c r="R49"/>
      <c r="S49"/>
      <c r="T49"/>
      <c r="U49"/>
      <c r="V49"/>
      <c r="W49"/>
      <c r="X49"/>
      <c r="Y49"/>
    </row>
    <row r="50" spans="1:25" x14ac:dyDescent="0.2">
      <c r="A50" s="3">
        <f t="shared" ca="1" si="1"/>
        <v>0.12369327841846312</v>
      </c>
      <c r="B50" s="3">
        <f t="shared" ca="1" si="0"/>
        <v>85</v>
      </c>
      <c r="C50" s="4">
        <f t="shared" ca="1" si="2"/>
        <v>85</v>
      </c>
      <c r="D50" s="4"/>
      <c r="E50" s="4"/>
      <c r="F50" s="4"/>
      <c r="G50" s="4"/>
      <c r="H50" s="4"/>
      <c r="I50" s="33">
        <v>44</v>
      </c>
      <c r="J50" s="18"/>
      <c r="K50" s="18"/>
      <c r="L50" s="15"/>
      <c r="M50" s="15"/>
      <c r="N50" s="55"/>
      <c r="O50" s="15"/>
      <c r="P50" s="15"/>
      <c r="Q50" s="56"/>
      <c r="R50"/>
      <c r="S50"/>
      <c r="T50"/>
      <c r="U50"/>
      <c r="V50"/>
      <c r="W50"/>
      <c r="X50"/>
      <c r="Y50"/>
    </row>
    <row r="51" spans="1:25" x14ac:dyDescent="0.2">
      <c r="A51" s="3">
        <f t="shared" ca="1" si="1"/>
        <v>0.11557989532619695</v>
      </c>
      <c r="B51" s="3">
        <f t="shared" ca="1" si="0"/>
        <v>88</v>
      </c>
      <c r="C51" s="4">
        <f t="shared" ca="1" si="2"/>
        <v>88</v>
      </c>
      <c r="D51" s="4"/>
      <c r="E51" s="4"/>
      <c r="F51" s="4"/>
      <c r="G51" s="4"/>
      <c r="H51" s="4"/>
      <c r="I51" s="33">
        <v>45</v>
      </c>
      <c r="J51" s="18"/>
      <c r="K51" s="18"/>
      <c r="L51" s="15"/>
      <c r="M51" s="15"/>
      <c r="N51" s="55"/>
      <c r="O51" s="15"/>
      <c r="P51" s="15"/>
      <c r="Q51" s="56"/>
      <c r="R51"/>
      <c r="S51"/>
      <c r="T51"/>
      <c r="U51"/>
      <c r="V51"/>
      <c r="W51"/>
      <c r="X51"/>
      <c r="Y51"/>
    </row>
    <row r="52" spans="1:25" x14ac:dyDescent="0.2">
      <c r="A52" s="3">
        <f t="shared" ca="1" si="1"/>
        <v>0.49289004658916002</v>
      </c>
      <c r="B52" s="3">
        <f t="shared" ca="1" si="0"/>
        <v>43</v>
      </c>
      <c r="C52" s="4">
        <f t="shared" ca="1" si="2"/>
        <v>43</v>
      </c>
      <c r="D52" s="4"/>
      <c r="E52" s="4"/>
      <c r="F52" s="4"/>
      <c r="G52" s="4"/>
      <c r="H52" s="4"/>
      <c r="I52" s="33">
        <v>46</v>
      </c>
      <c r="J52" s="18"/>
      <c r="K52" s="18"/>
      <c r="L52" s="15"/>
      <c r="M52" s="15"/>
      <c r="N52" s="55"/>
      <c r="O52" s="15"/>
      <c r="P52" s="15"/>
      <c r="Q52" s="56"/>
      <c r="R52"/>
      <c r="S52"/>
      <c r="T52"/>
      <c r="U52"/>
      <c r="V52"/>
      <c r="W52"/>
      <c r="X52"/>
      <c r="Y52"/>
    </row>
    <row r="53" spans="1:25" x14ac:dyDescent="0.2">
      <c r="A53" s="3">
        <f t="shared" ca="1" si="1"/>
        <v>0.73987952990723316</v>
      </c>
      <c r="B53" s="3">
        <f t="shared" ca="1" si="0"/>
        <v>21</v>
      </c>
      <c r="C53" s="4">
        <f t="shared" ca="1" si="2"/>
        <v>21</v>
      </c>
      <c r="D53" s="4"/>
      <c r="E53" s="4"/>
      <c r="F53" s="4"/>
      <c r="G53" s="4"/>
      <c r="H53" s="4"/>
      <c r="I53" s="33">
        <v>47</v>
      </c>
      <c r="J53" s="18"/>
      <c r="K53" s="18"/>
      <c r="L53" s="15"/>
      <c r="M53" s="15"/>
      <c r="N53" s="55"/>
      <c r="O53" s="15"/>
      <c r="P53" s="15"/>
      <c r="Q53" s="56"/>
      <c r="R53"/>
      <c r="S53"/>
      <c r="T53"/>
      <c r="U53"/>
      <c r="V53"/>
      <c r="W53"/>
      <c r="X53"/>
      <c r="Y53"/>
    </row>
    <row r="54" spans="1:25" x14ac:dyDescent="0.2">
      <c r="A54" s="3">
        <f t="shared" ca="1" si="1"/>
        <v>0.92267324593939504</v>
      </c>
      <c r="B54" s="3">
        <f t="shared" ca="1" si="0"/>
        <v>6</v>
      </c>
      <c r="C54" s="4">
        <f t="shared" ca="1" si="2"/>
        <v>6</v>
      </c>
      <c r="D54" s="4"/>
      <c r="E54" s="4"/>
      <c r="F54" s="4"/>
      <c r="G54" s="4"/>
      <c r="H54" s="4"/>
      <c r="I54" s="33">
        <v>48</v>
      </c>
      <c r="J54" s="18"/>
      <c r="K54" s="18"/>
      <c r="L54" s="15"/>
      <c r="M54" s="15"/>
      <c r="N54" s="55"/>
      <c r="O54" s="15"/>
      <c r="P54" s="15"/>
      <c r="Q54" s="56"/>
      <c r="R54"/>
      <c r="S54"/>
      <c r="T54"/>
      <c r="U54"/>
      <c r="V54"/>
      <c r="W54"/>
      <c r="X54"/>
      <c r="Y54"/>
    </row>
    <row r="55" spans="1:25" x14ac:dyDescent="0.2">
      <c r="A55" s="3">
        <f t="shared" ca="1" si="1"/>
        <v>0.84652494390930144</v>
      </c>
      <c r="B55" s="3">
        <f t="shared" ca="1" si="0"/>
        <v>12</v>
      </c>
      <c r="C55" s="4">
        <f t="shared" ca="1" si="2"/>
        <v>12</v>
      </c>
      <c r="D55" s="4"/>
      <c r="E55" s="4"/>
      <c r="F55" s="4"/>
      <c r="G55" s="4"/>
      <c r="H55" s="4"/>
      <c r="I55" s="33">
        <v>49</v>
      </c>
      <c r="J55" s="18"/>
      <c r="K55" s="18"/>
      <c r="L55" s="15"/>
      <c r="M55" s="15"/>
      <c r="N55" s="55"/>
      <c r="O55" s="15"/>
      <c r="P55" s="15"/>
      <c r="Q55" s="56"/>
      <c r="R55"/>
      <c r="S55"/>
      <c r="T55"/>
      <c r="U55"/>
      <c r="V55"/>
      <c r="W55"/>
      <c r="X55"/>
      <c r="Y55"/>
    </row>
    <row r="56" spans="1:25" x14ac:dyDescent="0.2">
      <c r="A56" s="3">
        <f t="shared" ca="1" si="1"/>
        <v>0.78679464796617837</v>
      </c>
      <c r="B56" s="3">
        <f t="shared" ca="1" si="0"/>
        <v>15</v>
      </c>
      <c r="C56" s="4">
        <f t="shared" ca="1" si="2"/>
        <v>15</v>
      </c>
      <c r="D56" s="4"/>
      <c r="E56" s="4"/>
      <c r="F56" s="4"/>
      <c r="G56" s="4"/>
      <c r="H56" s="4"/>
      <c r="I56" s="33">
        <v>50</v>
      </c>
      <c r="J56" s="18"/>
      <c r="K56" s="18"/>
      <c r="L56" s="15"/>
      <c r="M56" s="15"/>
      <c r="N56" s="55"/>
      <c r="O56" s="15"/>
      <c r="P56" s="15"/>
      <c r="Q56" s="56"/>
      <c r="R56"/>
      <c r="S56"/>
      <c r="T56"/>
      <c r="U56"/>
      <c r="V56"/>
      <c r="W56"/>
      <c r="X56"/>
      <c r="Y56"/>
    </row>
    <row r="57" spans="1:25" x14ac:dyDescent="0.2">
      <c r="A57" s="3">
        <f t="shared" ca="1" si="1"/>
        <v>0.60732056163544912</v>
      </c>
      <c r="B57" s="3">
        <f t="shared" ca="1" si="0"/>
        <v>33</v>
      </c>
      <c r="C57" s="4">
        <f t="shared" ca="1" si="2"/>
        <v>33</v>
      </c>
      <c r="D57" s="4"/>
      <c r="E57" s="4"/>
      <c r="F57" s="4"/>
      <c r="G57" s="4"/>
      <c r="H57" s="4"/>
      <c r="I57" s="33">
        <v>51</v>
      </c>
      <c r="J57" s="18"/>
      <c r="K57" s="18"/>
      <c r="L57" s="15"/>
      <c r="M57" s="15"/>
      <c r="N57" s="55"/>
      <c r="O57" s="15"/>
      <c r="P57" s="15"/>
      <c r="Q57" s="56"/>
      <c r="R57"/>
      <c r="S57"/>
      <c r="T57"/>
      <c r="U57"/>
      <c r="V57"/>
      <c r="W57"/>
      <c r="X57"/>
      <c r="Y57"/>
    </row>
    <row r="58" spans="1:25" x14ac:dyDescent="0.2">
      <c r="A58" s="3">
        <f t="shared" ca="1" si="1"/>
        <v>4.9686757072747501E-2</v>
      </c>
      <c r="B58" s="3">
        <f t="shared" ca="1" si="0"/>
        <v>96</v>
      </c>
      <c r="C58" s="4">
        <f t="shared" ca="1" si="2"/>
        <v>96</v>
      </c>
      <c r="D58" s="4"/>
      <c r="E58" s="4"/>
      <c r="F58" s="4"/>
      <c r="G58" s="4"/>
      <c r="H58" s="4"/>
      <c r="I58" s="33">
        <v>52</v>
      </c>
      <c r="J58" s="18"/>
      <c r="K58" s="18"/>
      <c r="L58" s="15"/>
      <c r="M58" s="15"/>
      <c r="N58" s="55"/>
      <c r="O58" s="15"/>
      <c r="P58" s="15"/>
      <c r="Q58" s="56"/>
      <c r="R58"/>
      <c r="S58"/>
      <c r="T58"/>
      <c r="U58"/>
      <c r="V58"/>
      <c r="W58"/>
      <c r="X58"/>
      <c r="Y58"/>
    </row>
    <row r="59" spans="1:25" x14ac:dyDescent="0.2">
      <c r="A59" s="3">
        <f t="shared" ca="1" si="1"/>
        <v>0.25566029623137732</v>
      </c>
      <c r="B59" s="3">
        <f t="shared" ca="1" si="0"/>
        <v>74</v>
      </c>
      <c r="C59" s="4">
        <f t="shared" ca="1" si="2"/>
        <v>74</v>
      </c>
      <c r="D59" s="4"/>
      <c r="E59" s="4"/>
      <c r="F59" s="4"/>
      <c r="G59" s="4"/>
      <c r="H59" s="4"/>
      <c r="I59" s="33">
        <v>53</v>
      </c>
      <c r="J59" s="18"/>
      <c r="K59" s="18"/>
      <c r="L59" s="15"/>
      <c r="M59" s="15"/>
      <c r="N59" s="55"/>
      <c r="O59" s="15"/>
      <c r="P59" s="15"/>
      <c r="Q59" s="56"/>
      <c r="R59"/>
      <c r="S59"/>
      <c r="T59"/>
      <c r="U59"/>
      <c r="V59"/>
      <c r="W59"/>
      <c r="X59"/>
      <c r="Y59"/>
    </row>
    <row r="60" spans="1:25" x14ac:dyDescent="0.2">
      <c r="A60" s="3">
        <f t="shared" ca="1" si="1"/>
        <v>0.29000505381519004</v>
      </c>
      <c r="B60" s="3">
        <f t="shared" ca="1" si="0"/>
        <v>63</v>
      </c>
      <c r="C60" s="4">
        <f t="shared" ca="1" si="2"/>
        <v>63</v>
      </c>
      <c r="D60" s="4"/>
      <c r="E60" s="4"/>
      <c r="F60" s="4"/>
      <c r="G60" s="4"/>
      <c r="H60" s="4"/>
      <c r="I60" s="33">
        <v>54</v>
      </c>
      <c r="J60" s="18"/>
      <c r="K60" s="18"/>
      <c r="L60" s="15"/>
      <c r="M60" s="15"/>
      <c r="N60" s="55"/>
      <c r="O60" s="15"/>
      <c r="P60" s="15"/>
      <c r="Q60" s="56"/>
      <c r="R60"/>
      <c r="S60"/>
      <c r="T60"/>
      <c r="U60"/>
      <c r="V60"/>
      <c r="W60"/>
      <c r="X60"/>
      <c r="Y60"/>
    </row>
    <row r="61" spans="1:25" x14ac:dyDescent="0.2">
      <c r="A61" s="3">
        <f t="shared" ca="1" si="1"/>
        <v>0.52098364562054233</v>
      </c>
      <c r="B61" s="3">
        <f t="shared" ca="1" si="0"/>
        <v>38</v>
      </c>
      <c r="C61" s="4">
        <f t="shared" ca="1" si="2"/>
        <v>38</v>
      </c>
      <c r="D61" s="4"/>
      <c r="E61" s="4"/>
      <c r="F61" s="4"/>
      <c r="G61" s="4"/>
      <c r="H61" s="4"/>
      <c r="I61" s="33">
        <v>55</v>
      </c>
      <c r="J61" s="18"/>
      <c r="K61" s="18"/>
      <c r="L61" s="15"/>
      <c r="M61" s="15"/>
      <c r="N61" s="55"/>
      <c r="O61" s="15"/>
      <c r="P61" s="15"/>
      <c r="Q61" s="56"/>
      <c r="R61"/>
      <c r="S61"/>
      <c r="T61"/>
      <c r="U61"/>
      <c r="V61"/>
      <c r="W61"/>
      <c r="X61"/>
      <c r="Y61"/>
    </row>
    <row r="62" spans="1:25" x14ac:dyDescent="0.2">
      <c r="A62" s="3">
        <f t="shared" ca="1" si="1"/>
        <v>0.44244605031759909</v>
      </c>
      <c r="B62" s="3">
        <f t="shared" ca="1" si="0"/>
        <v>47</v>
      </c>
      <c r="C62" s="4">
        <f t="shared" ca="1" si="2"/>
        <v>47</v>
      </c>
      <c r="D62" s="4"/>
      <c r="E62" s="4"/>
      <c r="F62" s="4"/>
      <c r="G62" s="4"/>
      <c r="H62" s="4"/>
      <c r="I62" s="33">
        <v>56</v>
      </c>
      <c r="J62" s="18"/>
      <c r="K62" s="18"/>
      <c r="L62" s="15"/>
      <c r="M62" s="15"/>
      <c r="N62" s="55"/>
      <c r="O62" s="15"/>
      <c r="P62" s="15"/>
      <c r="Q62" s="56"/>
      <c r="R62"/>
      <c r="S62"/>
      <c r="T62"/>
      <c r="U62"/>
      <c r="V62"/>
      <c r="W62"/>
      <c r="X62"/>
      <c r="Y62"/>
    </row>
    <row r="63" spans="1:25" x14ac:dyDescent="0.2">
      <c r="A63" s="3">
        <f t="shared" ca="1" si="1"/>
        <v>0.74590289676657262</v>
      </c>
      <c r="B63" s="3">
        <f t="shared" ca="1" si="0"/>
        <v>19</v>
      </c>
      <c r="C63" s="4">
        <f t="shared" ca="1" si="2"/>
        <v>19</v>
      </c>
      <c r="D63" s="4"/>
      <c r="E63" s="4"/>
      <c r="F63" s="4"/>
      <c r="G63" s="4"/>
      <c r="H63" s="4"/>
      <c r="I63" s="33">
        <v>57</v>
      </c>
      <c r="J63" s="18"/>
      <c r="K63" s="18"/>
      <c r="L63" s="15"/>
      <c r="M63" s="15"/>
      <c r="N63" s="55"/>
      <c r="O63" s="15"/>
      <c r="P63" s="15"/>
      <c r="Q63" s="56"/>
      <c r="R63"/>
      <c r="S63"/>
      <c r="T63"/>
      <c r="U63"/>
      <c r="V63"/>
      <c r="W63"/>
      <c r="X63"/>
      <c r="Y63"/>
    </row>
    <row r="64" spans="1:25" x14ac:dyDescent="0.2">
      <c r="A64" s="3">
        <f t="shared" ca="1" si="1"/>
        <v>0.55033403238066225</v>
      </c>
      <c r="B64" s="3">
        <f t="shared" ca="1" si="0"/>
        <v>37</v>
      </c>
      <c r="C64" s="4">
        <f t="shared" ca="1" si="2"/>
        <v>37</v>
      </c>
      <c r="D64" s="4"/>
      <c r="E64" s="4"/>
      <c r="F64" s="4"/>
      <c r="G64" s="4"/>
      <c r="H64" s="4"/>
      <c r="I64" s="33">
        <v>58</v>
      </c>
      <c r="J64" s="18"/>
      <c r="K64" s="18"/>
      <c r="L64" s="15"/>
      <c r="M64" s="15"/>
      <c r="N64" s="55"/>
      <c r="O64" s="15"/>
      <c r="P64" s="15"/>
      <c r="Q64" s="56"/>
      <c r="R64"/>
      <c r="S64"/>
      <c r="T64"/>
      <c r="U64"/>
      <c r="V64"/>
      <c r="W64"/>
      <c r="X64"/>
      <c r="Y64"/>
    </row>
    <row r="65" spans="1:25" x14ac:dyDescent="0.2">
      <c r="A65" s="3">
        <f t="shared" ca="1" si="1"/>
        <v>0.72643255081411129</v>
      </c>
      <c r="B65" s="3">
        <f t="shared" ca="1" si="0"/>
        <v>23</v>
      </c>
      <c r="C65" s="4">
        <f t="shared" ca="1" si="2"/>
        <v>23</v>
      </c>
      <c r="D65" s="4"/>
      <c r="E65" s="4"/>
      <c r="F65" s="4"/>
      <c r="G65" s="4"/>
      <c r="H65" s="4"/>
      <c r="I65" s="33">
        <v>59</v>
      </c>
      <c r="J65" s="18"/>
      <c r="K65" s="18"/>
      <c r="L65" s="15"/>
      <c r="M65" s="15"/>
      <c r="N65" s="55"/>
      <c r="O65" s="15"/>
      <c r="P65" s="15"/>
      <c r="Q65" s="56"/>
      <c r="R65"/>
      <c r="S65"/>
      <c r="T65"/>
      <c r="U65"/>
      <c r="V65"/>
      <c r="W65"/>
      <c r="X65"/>
      <c r="Y65"/>
    </row>
    <row r="66" spans="1:25" x14ac:dyDescent="0.2">
      <c r="A66" s="3">
        <f t="shared" ca="1" si="1"/>
        <v>0.3763080175468263</v>
      </c>
      <c r="B66" s="3">
        <f t="shared" ca="1" si="0"/>
        <v>51</v>
      </c>
      <c r="C66" s="4">
        <f t="shared" ca="1" si="2"/>
        <v>51</v>
      </c>
      <c r="D66" s="4"/>
      <c r="E66" s="4"/>
      <c r="F66" s="4"/>
      <c r="G66" s="4"/>
      <c r="H66" s="4"/>
      <c r="I66" s="33">
        <v>60</v>
      </c>
      <c r="J66" s="18"/>
      <c r="K66" s="18"/>
      <c r="L66" s="15"/>
      <c r="M66" s="15"/>
      <c r="N66" s="55"/>
      <c r="O66" s="15"/>
      <c r="P66" s="15"/>
      <c r="Q66" s="56"/>
      <c r="R66"/>
      <c r="S66"/>
      <c r="T66"/>
      <c r="U66"/>
      <c r="V66"/>
      <c r="W66"/>
      <c r="X66"/>
      <c r="Y66"/>
    </row>
    <row r="67" spans="1:25" x14ac:dyDescent="0.2">
      <c r="A67" s="3">
        <f t="shared" ca="1" si="1"/>
        <v>0.22386255626403539</v>
      </c>
      <c r="B67" s="3">
        <f t="shared" ca="1" si="0"/>
        <v>77</v>
      </c>
      <c r="C67" s="4">
        <f t="shared" ca="1" si="2"/>
        <v>77</v>
      </c>
      <c r="I67" s="33">
        <v>61</v>
      </c>
      <c r="J67" s="18"/>
      <c r="K67" s="18"/>
      <c r="L67" s="15"/>
      <c r="M67" s="15"/>
      <c r="N67" s="55"/>
      <c r="O67" s="15"/>
      <c r="P67" s="15"/>
      <c r="Q67" s="56"/>
      <c r="R67"/>
      <c r="S67"/>
      <c r="T67"/>
      <c r="U67"/>
      <c r="V67"/>
      <c r="W67"/>
      <c r="X67"/>
      <c r="Y67"/>
    </row>
    <row r="68" spans="1:25" x14ac:dyDescent="0.2">
      <c r="A68" s="3">
        <f t="shared" ca="1" si="1"/>
        <v>0.7630058553231629</v>
      </c>
      <c r="B68" s="3">
        <f t="shared" ca="1" si="0"/>
        <v>16</v>
      </c>
      <c r="C68" s="4">
        <f t="shared" ca="1" si="2"/>
        <v>16</v>
      </c>
      <c r="I68" s="33">
        <v>62</v>
      </c>
      <c r="J68" s="18"/>
      <c r="K68" s="18"/>
      <c r="L68" s="15"/>
      <c r="M68" s="15"/>
      <c r="N68" s="55"/>
      <c r="O68" s="15"/>
      <c r="P68" s="15"/>
      <c r="Q68" s="56"/>
      <c r="R68"/>
      <c r="S68"/>
      <c r="T68"/>
      <c r="U68"/>
      <c r="V68"/>
      <c r="W68"/>
      <c r="X68"/>
      <c r="Y68"/>
    </row>
    <row r="69" spans="1:25" x14ac:dyDescent="0.2">
      <c r="A69" s="3">
        <f t="shared" ca="1" si="1"/>
        <v>0.61241449975604867</v>
      </c>
      <c r="B69" s="3">
        <f t="shared" ca="1" si="0"/>
        <v>32</v>
      </c>
      <c r="C69" s="4">
        <f t="shared" ca="1" si="2"/>
        <v>32</v>
      </c>
      <c r="I69" s="33">
        <v>63</v>
      </c>
      <c r="J69" s="18"/>
      <c r="K69" s="18"/>
      <c r="L69" s="15"/>
      <c r="M69" s="15"/>
      <c r="N69" s="55"/>
      <c r="O69" s="15"/>
      <c r="P69" s="15"/>
      <c r="Q69" s="56"/>
      <c r="R69"/>
      <c r="S69"/>
      <c r="T69"/>
      <c r="U69"/>
      <c r="V69"/>
      <c r="W69"/>
      <c r="X69"/>
      <c r="Y69"/>
    </row>
    <row r="70" spans="1:25" x14ac:dyDescent="0.2">
      <c r="A70" s="3">
        <f t="shared" ca="1" si="1"/>
        <v>0.12116472220417374</v>
      </c>
      <c r="B70" s="3">
        <f t="shared" ca="1" si="0"/>
        <v>87</v>
      </c>
      <c r="C70" s="4">
        <f t="shared" ca="1" si="2"/>
        <v>87</v>
      </c>
      <c r="I70" s="33">
        <v>64</v>
      </c>
      <c r="J70" s="18"/>
      <c r="K70" s="18"/>
      <c r="L70" s="15"/>
      <c r="M70" s="15"/>
      <c r="N70" s="55"/>
      <c r="O70" s="15"/>
      <c r="P70" s="15"/>
      <c r="Q70" s="56"/>
      <c r="R70"/>
      <c r="S70"/>
      <c r="T70"/>
      <c r="U70"/>
      <c r="V70"/>
      <c r="W70"/>
      <c r="X70"/>
      <c r="Y70"/>
    </row>
    <row r="71" spans="1:25" x14ac:dyDescent="0.2">
      <c r="A71" s="3">
        <f t="shared" ca="1" si="1"/>
        <v>0.57406536874094594</v>
      </c>
      <c r="B71" s="3">
        <f t="shared" ref="B71:B106" ca="1" si="3">RANK(A71,$A$7:$A$106)</f>
        <v>34</v>
      </c>
      <c r="C71" s="4">
        <f t="shared" ca="1" si="2"/>
        <v>34</v>
      </c>
      <c r="I71" s="33">
        <v>65</v>
      </c>
      <c r="J71" s="18"/>
      <c r="K71" s="18"/>
      <c r="L71" s="15"/>
      <c r="M71" s="15"/>
      <c r="N71" s="55"/>
      <c r="O71" s="15"/>
      <c r="P71" s="15"/>
      <c r="Q71" s="56"/>
      <c r="R71"/>
      <c r="S71"/>
      <c r="T71"/>
      <c r="U71"/>
      <c r="V71"/>
      <c r="W71"/>
      <c r="X71"/>
      <c r="Y71"/>
    </row>
    <row r="72" spans="1:25" x14ac:dyDescent="0.2">
      <c r="A72" s="3">
        <f t="shared" ref="A72:A106" ca="1" si="4">RAND()</f>
        <v>0.1600164115270919</v>
      </c>
      <c r="B72" s="3">
        <f t="shared" ca="1" si="3"/>
        <v>79</v>
      </c>
      <c r="C72" s="4">
        <f t="shared" ref="C72:C106" ca="1" si="5">B72</f>
        <v>79</v>
      </c>
      <c r="I72" s="33">
        <v>66</v>
      </c>
      <c r="J72" s="18"/>
      <c r="K72" s="18"/>
      <c r="L72" s="15"/>
      <c r="M72" s="15"/>
      <c r="N72" s="55"/>
      <c r="O72" s="15"/>
      <c r="P72" s="15"/>
      <c r="Q72" s="56"/>
      <c r="R72"/>
      <c r="S72"/>
      <c r="T72"/>
      <c r="U72"/>
      <c r="V72"/>
      <c r="W72"/>
      <c r="X72"/>
      <c r="Y72"/>
    </row>
    <row r="73" spans="1:25" x14ac:dyDescent="0.2">
      <c r="A73" s="3">
        <f t="shared" ca="1" si="4"/>
        <v>0.89524769194763865</v>
      </c>
      <c r="B73" s="3">
        <f t="shared" ca="1" si="3"/>
        <v>9</v>
      </c>
      <c r="C73" s="4">
        <f t="shared" ca="1" si="5"/>
        <v>9</v>
      </c>
      <c r="I73" s="33">
        <v>67</v>
      </c>
      <c r="J73" s="18"/>
      <c r="K73" s="18"/>
      <c r="L73" s="15"/>
      <c r="M73" s="15"/>
      <c r="N73" s="55"/>
      <c r="O73" s="15"/>
      <c r="P73" s="15"/>
      <c r="Q73" s="56"/>
      <c r="R73"/>
      <c r="S73"/>
      <c r="T73"/>
      <c r="U73"/>
      <c r="V73"/>
      <c r="W73"/>
      <c r="X73"/>
      <c r="Y73"/>
    </row>
    <row r="74" spans="1:25" x14ac:dyDescent="0.2">
      <c r="A74" s="3">
        <f t="shared" ca="1" si="4"/>
        <v>0.20108989065078231</v>
      </c>
      <c r="B74" s="3">
        <f t="shared" ca="1" si="3"/>
        <v>78</v>
      </c>
      <c r="C74" s="4">
        <f t="shared" ca="1" si="5"/>
        <v>78</v>
      </c>
      <c r="I74" s="33">
        <v>68</v>
      </c>
      <c r="J74" s="18"/>
      <c r="K74" s="18"/>
      <c r="L74" s="15"/>
      <c r="M74" s="15"/>
      <c r="N74" s="55"/>
      <c r="O74" s="15"/>
      <c r="P74" s="15"/>
      <c r="Q74" s="56"/>
      <c r="R74"/>
      <c r="S74"/>
      <c r="T74"/>
      <c r="U74"/>
      <c r="V74"/>
      <c r="W74"/>
      <c r="X74"/>
      <c r="Y74"/>
    </row>
    <row r="75" spans="1:25" x14ac:dyDescent="0.2">
      <c r="A75" s="3">
        <f t="shared" ca="1" si="4"/>
        <v>0.14605482528316915</v>
      </c>
      <c r="B75" s="3">
        <f t="shared" ca="1" si="3"/>
        <v>83</v>
      </c>
      <c r="C75" s="4">
        <f t="shared" ca="1" si="5"/>
        <v>83</v>
      </c>
      <c r="I75" s="33">
        <v>69</v>
      </c>
      <c r="J75" s="18"/>
      <c r="K75" s="18"/>
      <c r="L75" s="15"/>
      <c r="M75" s="15"/>
      <c r="N75" s="55"/>
      <c r="O75" s="15"/>
      <c r="P75" s="15"/>
      <c r="Q75" s="56"/>
      <c r="R75"/>
      <c r="S75"/>
      <c r="T75"/>
      <c r="U75"/>
      <c r="V75"/>
      <c r="W75"/>
      <c r="X75"/>
      <c r="Y75"/>
    </row>
    <row r="76" spans="1:25" x14ac:dyDescent="0.2">
      <c r="A76" s="3">
        <f t="shared" ca="1" si="4"/>
        <v>0.34698444955349084</v>
      </c>
      <c r="B76" s="3">
        <f t="shared" ca="1" si="3"/>
        <v>60</v>
      </c>
      <c r="C76" s="4">
        <f t="shared" ca="1" si="5"/>
        <v>60</v>
      </c>
      <c r="I76" s="33">
        <v>70</v>
      </c>
      <c r="J76" s="18"/>
      <c r="K76" s="18"/>
      <c r="L76" s="15"/>
      <c r="M76" s="15"/>
      <c r="N76" s="55"/>
      <c r="O76" s="15"/>
      <c r="P76" s="15"/>
      <c r="Q76" s="56"/>
      <c r="R76"/>
      <c r="S76"/>
      <c r="T76"/>
      <c r="U76"/>
      <c r="V76"/>
      <c r="W76"/>
      <c r="X76"/>
      <c r="Y76"/>
    </row>
    <row r="77" spans="1:25" x14ac:dyDescent="0.2">
      <c r="A77" s="3">
        <f t="shared" ca="1" si="4"/>
        <v>0.27251161983782957</v>
      </c>
      <c r="B77" s="3">
        <f t="shared" ca="1" si="3"/>
        <v>69</v>
      </c>
      <c r="C77" s="4">
        <f t="shared" ca="1" si="5"/>
        <v>69</v>
      </c>
      <c r="I77" s="33">
        <v>71</v>
      </c>
      <c r="J77" s="18"/>
      <c r="K77" s="18"/>
      <c r="L77" s="15"/>
      <c r="M77" s="15"/>
      <c r="N77" s="55"/>
      <c r="O77" s="15"/>
      <c r="P77" s="15"/>
      <c r="Q77" s="56"/>
      <c r="R77"/>
      <c r="S77"/>
      <c r="T77"/>
      <c r="U77"/>
      <c r="V77"/>
      <c r="W77"/>
      <c r="X77"/>
      <c r="Y77"/>
    </row>
    <row r="78" spans="1:25" x14ac:dyDescent="0.2">
      <c r="A78" s="3">
        <f t="shared" ca="1" si="4"/>
        <v>0.14960949697932868</v>
      </c>
      <c r="B78" s="3">
        <f t="shared" ca="1" si="3"/>
        <v>81</v>
      </c>
      <c r="C78" s="4">
        <f t="shared" ca="1" si="5"/>
        <v>81</v>
      </c>
      <c r="I78" s="33">
        <v>72</v>
      </c>
      <c r="J78" s="18"/>
      <c r="K78" s="18"/>
      <c r="L78" s="15"/>
      <c r="M78" s="15"/>
      <c r="N78" s="55"/>
      <c r="O78" s="15"/>
      <c r="P78" s="15"/>
      <c r="Q78" s="56"/>
      <c r="R78"/>
      <c r="S78"/>
      <c r="T78"/>
      <c r="U78"/>
      <c r="V78"/>
      <c r="W78"/>
      <c r="X78"/>
      <c r="Y78"/>
    </row>
    <row r="79" spans="1:25" x14ac:dyDescent="0.2">
      <c r="A79" s="3">
        <f t="shared" ca="1" si="4"/>
        <v>0.66077079648386561</v>
      </c>
      <c r="B79" s="3">
        <f t="shared" ca="1" si="3"/>
        <v>29</v>
      </c>
      <c r="C79" s="4">
        <f t="shared" ca="1" si="5"/>
        <v>29</v>
      </c>
      <c r="I79" s="33">
        <v>73</v>
      </c>
      <c r="J79" s="18"/>
      <c r="K79" s="18"/>
      <c r="L79" s="15"/>
      <c r="M79" s="15"/>
      <c r="N79" s="55"/>
      <c r="O79" s="15"/>
      <c r="P79" s="15"/>
      <c r="Q79" s="56"/>
      <c r="R79"/>
      <c r="S79"/>
      <c r="T79"/>
      <c r="U79"/>
      <c r="V79"/>
      <c r="W79"/>
      <c r="X79"/>
      <c r="Y79"/>
    </row>
    <row r="80" spans="1:25" x14ac:dyDescent="0.2">
      <c r="A80" s="3">
        <f t="shared" ca="1" si="4"/>
        <v>0.34801487812199128</v>
      </c>
      <c r="B80" s="3">
        <f t="shared" ca="1" si="3"/>
        <v>59</v>
      </c>
      <c r="C80" s="4">
        <f t="shared" ca="1" si="5"/>
        <v>59</v>
      </c>
      <c r="I80" s="33">
        <v>74</v>
      </c>
      <c r="J80" s="18"/>
      <c r="K80" s="18"/>
      <c r="L80" s="15"/>
      <c r="M80" s="15"/>
      <c r="N80" s="55"/>
      <c r="O80" s="15"/>
      <c r="P80" s="15"/>
      <c r="Q80" s="56"/>
      <c r="R80"/>
      <c r="S80"/>
      <c r="T80"/>
      <c r="U80"/>
      <c r="V80"/>
      <c r="W80"/>
      <c r="X80"/>
      <c r="Y80"/>
    </row>
    <row r="81" spans="1:25" x14ac:dyDescent="0.2">
      <c r="A81" s="3">
        <f t="shared" ca="1" si="4"/>
        <v>9.5712971539981262E-2</v>
      </c>
      <c r="B81" s="3">
        <f t="shared" ca="1" si="3"/>
        <v>92</v>
      </c>
      <c r="C81" s="4">
        <f t="shared" ca="1" si="5"/>
        <v>92</v>
      </c>
      <c r="I81" s="33">
        <v>75</v>
      </c>
      <c r="J81" s="18"/>
      <c r="K81" s="18"/>
      <c r="L81" s="15"/>
      <c r="M81" s="15"/>
      <c r="N81" s="55"/>
      <c r="O81" s="15"/>
      <c r="P81" s="15"/>
      <c r="Q81" s="56"/>
      <c r="R81"/>
      <c r="S81"/>
      <c r="T81"/>
      <c r="U81"/>
      <c r="V81"/>
      <c r="W81"/>
      <c r="X81"/>
      <c r="Y81"/>
    </row>
    <row r="82" spans="1:25" x14ac:dyDescent="0.2">
      <c r="A82" s="3">
        <f t="shared" ca="1" si="4"/>
        <v>0.28857995962111083</v>
      </c>
      <c r="B82" s="3">
        <f t="shared" ca="1" si="3"/>
        <v>64</v>
      </c>
      <c r="C82" s="4">
        <f t="shared" ca="1" si="5"/>
        <v>64</v>
      </c>
      <c r="I82" s="33">
        <v>76</v>
      </c>
      <c r="J82" s="18"/>
      <c r="K82" s="18"/>
      <c r="L82" s="15"/>
      <c r="M82" s="15"/>
      <c r="N82" s="55"/>
      <c r="O82" s="15"/>
      <c r="P82" s="15"/>
      <c r="Q82" s="56"/>
      <c r="R82"/>
      <c r="S82"/>
      <c r="T82"/>
      <c r="U82"/>
      <c r="V82"/>
      <c r="W82"/>
      <c r="X82"/>
      <c r="Y82"/>
    </row>
    <row r="83" spans="1:25" x14ac:dyDescent="0.2">
      <c r="A83" s="3">
        <f t="shared" ca="1" si="4"/>
        <v>0.94777868505474661</v>
      </c>
      <c r="B83" s="3">
        <f t="shared" ca="1" si="3"/>
        <v>3</v>
      </c>
      <c r="C83" s="4">
        <f t="shared" ca="1" si="5"/>
        <v>3</v>
      </c>
      <c r="I83" s="33">
        <v>77</v>
      </c>
      <c r="J83" s="18"/>
      <c r="K83" s="18"/>
      <c r="L83" s="15"/>
      <c r="M83" s="15"/>
      <c r="N83" s="55"/>
      <c r="O83" s="15"/>
      <c r="P83" s="15"/>
      <c r="Q83" s="56"/>
      <c r="R83"/>
      <c r="S83"/>
      <c r="T83"/>
      <c r="U83"/>
      <c r="V83"/>
      <c r="W83"/>
      <c r="X83"/>
      <c r="Y83"/>
    </row>
    <row r="84" spans="1:25" x14ac:dyDescent="0.2">
      <c r="A84" s="3">
        <f t="shared" ca="1" si="4"/>
        <v>0.98358403198953304</v>
      </c>
      <c r="B84" s="3">
        <f t="shared" ca="1" si="3"/>
        <v>2</v>
      </c>
      <c r="C84" s="4">
        <f t="shared" ca="1" si="5"/>
        <v>2</v>
      </c>
      <c r="I84" s="33">
        <v>78</v>
      </c>
      <c r="J84" s="18"/>
      <c r="K84" s="18"/>
      <c r="L84" s="15"/>
      <c r="M84" s="15"/>
      <c r="N84" s="55"/>
      <c r="O84" s="15"/>
      <c r="P84" s="15"/>
      <c r="Q84" s="56"/>
      <c r="R84"/>
      <c r="S84"/>
      <c r="T84"/>
      <c r="U84"/>
      <c r="V84"/>
      <c r="W84"/>
      <c r="X84"/>
      <c r="Y84"/>
    </row>
    <row r="85" spans="1:25" x14ac:dyDescent="0.2">
      <c r="A85" s="3">
        <f t="shared" ca="1" si="4"/>
        <v>0.67621573834867488</v>
      </c>
      <c r="B85" s="3">
        <f t="shared" ca="1" si="3"/>
        <v>25</v>
      </c>
      <c r="C85" s="4">
        <f t="shared" ca="1" si="5"/>
        <v>25</v>
      </c>
      <c r="I85" s="33">
        <v>79</v>
      </c>
      <c r="J85" s="18"/>
      <c r="K85" s="18"/>
      <c r="L85" s="15"/>
      <c r="M85" s="15"/>
      <c r="N85" s="55"/>
      <c r="O85" s="15"/>
      <c r="P85" s="15"/>
      <c r="Q85" s="56"/>
      <c r="R85"/>
      <c r="S85"/>
      <c r="T85"/>
      <c r="U85"/>
      <c r="V85"/>
      <c r="W85"/>
      <c r="X85"/>
      <c r="Y85"/>
    </row>
    <row r="86" spans="1:25" x14ac:dyDescent="0.2">
      <c r="A86" s="3">
        <f t="shared" ca="1" si="4"/>
        <v>0.66442395526140585</v>
      </c>
      <c r="B86" s="3">
        <f t="shared" ca="1" si="3"/>
        <v>28</v>
      </c>
      <c r="C86" s="4">
        <f t="shared" ca="1" si="5"/>
        <v>28</v>
      </c>
      <c r="I86" s="33">
        <v>80</v>
      </c>
      <c r="J86" s="18"/>
      <c r="K86" s="18"/>
      <c r="L86" s="15"/>
      <c r="M86" s="15"/>
      <c r="N86" s="55"/>
      <c r="O86" s="15"/>
      <c r="P86" s="15"/>
      <c r="Q86" s="56"/>
      <c r="R86"/>
      <c r="S86"/>
      <c r="T86"/>
      <c r="U86"/>
      <c r="V86"/>
      <c r="W86"/>
      <c r="X86"/>
      <c r="Y86"/>
    </row>
    <row r="87" spans="1:25" x14ac:dyDescent="0.2">
      <c r="A87" s="3">
        <f t="shared" ca="1" si="4"/>
        <v>0.92384379940592964</v>
      </c>
      <c r="B87" s="3">
        <f t="shared" ca="1" si="3"/>
        <v>5</v>
      </c>
      <c r="C87" s="4">
        <f t="shared" ca="1" si="5"/>
        <v>5</v>
      </c>
      <c r="I87" s="33">
        <v>81</v>
      </c>
      <c r="J87" s="18"/>
      <c r="K87" s="18"/>
      <c r="L87" s="15"/>
      <c r="M87" s="15"/>
      <c r="N87" s="55"/>
      <c r="O87" s="15"/>
      <c r="P87" s="15"/>
      <c r="Q87" s="56"/>
      <c r="R87"/>
      <c r="S87"/>
      <c r="T87"/>
      <c r="U87"/>
      <c r="V87"/>
      <c r="W87"/>
      <c r="X87"/>
      <c r="Y87"/>
    </row>
    <row r="88" spans="1:25" x14ac:dyDescent="0.2">
      <c r="A88" s="3">
        <f t="shared" ca="1" si="4"/>
        <v>0.13303896089713452</v>
      </c>
      <c r="B88" s="3">
        <f t="shared" ca="1" si="3"/>
        <v>84</v>
      </c>
      <c r="C88" s="4">
        <f t="shared" ca="1" si="5"/>
        <v>84</v>
      </c>
      <c r="I88" s="33">
        <v>82</v>
      </c>
      <c r="J88" s="18"/>
      <c r="K88" s="18"/>
      <c r="L88" s="15"/>
      <c r="M88" s="15"/>
      <c r="N88" s="55"/>
      <c r="O88" s="15"/>
      <c r="P88" s="15"/>
      <c r="Q88" s="56"/>
      <c r="R88"/>
      <c r="S88"/>
      <c r="T88"/>
      <c r="U88"/>
      <c r="V88"/>
      <c r="W88"/>
      <c r="X88"/>
      <c r="Y88"/>
    </row>
    <row r="89" spans="1:25" x14ac:dyDescent="0.2">
      <c r="A89" s="3">
        <f t="shared" ca="1" si="4"/>
        <v>0.35254527084297815</v>
      </c>
      <c r="B89" s="3">
        <f t="shared" ca="1" si="3"/>
        <v>57</v>
      </c>
      <c r="C89" s="4">
        <f t="shared" ca="1" si="5"/>
        <v>57</v>
      </c>
      <c r="I89" s="33">
        <v>83</v>
      </c>
      <c r="J89" s="18"/>
      <c r="K89" s="18"/>
      <c r="L89" s="15"/>
      <c r="M89" s="15"/>
      <c r="N89" s="55"/>
      <c r="O89" s="15"/>
      <c r="P89" s="15"/>
      <c r="Q89" s="56"/>
      <c r="R89"/>
      <c r="S89"/>
      <c r="T89"/>
      <c r="U89"/>
      <c r="V89"/>
      <c r="W89"/>
      <c r="X89"/>
      <c r="Y89"/>
    </row>
    <row r="90" spans="1:25" x14ac:dyDescent="0.2">
      <c r="A90" s="3">
        <f t="shared" ca="1" si="4"/>
        <v>0.37055080738781065</v>
      </c>
      <c r="B90" s="3">
        <f t="shared" ca="1" si="3"/>
        <v>52</v>
      </c>
      <c r="C90" s="4">
        <f t="shared" ca="1" si="5"/>
        <v>52</v>
      </c>
      <c r="I90" s="33">
        <v>84</v>
      </c>
      <c r="J90" s="18"/>
      <c r="K90" s="18"/>
      <c r="L90" s="15"/>
      <c r="M90" s="15"/>
      <c r="N90" s="55"/>
      <c r="O90" s="15"/>
      <c r="P90" s="15"/>
      <c r="Q90" s="56"/>
      <c r="R90"/>
      <c r="S90"/>
      <c r="T90"/>
      <c r="U90"/>
      <c r="V90"/>
      <c r="W90"/>
      <c r="X90"/>
      <c r="Y90"/>
    </row>
    <row r="91" spans="1:25" x14ac:dyDescent="0.2">
      <c r="A91" s="3">
        <f t="shared" ca="1" si="4"/>
        <v>0.51240838379595899</v>
      </c>
      <c r="B91" s="3">
        <f t="shared" ca="1" si="3"/>
        <v>39</v>
      </c>
      <c r="C91" s="4">
        <f t="shared" ca="1" si="5"/>
        <v>39</v>
      </c>
      <c r="I91" s="33">
        <v>85</v>
      </c>
      <c r="J91" s="18"/>
      <c r="K91" s="18"/>
      <c r="L91" s="15"/>
      <c r="M91" s="15"/>
      <c r="N91" s="55"/>
      <c r="O91" s="15"/>
      <c r="P91" s="15"/>
      <c r="Q91" s="56"/>
      <c r="R91"/>
      <c r="S91"/>
      <c r="T91"/>
      <c r="U91"/>
      <c r="V91"/>
      <c r="W91"/>
      <c r="X91"/>
      <c r="Y91"/>
    </row>
    <row r="92" spans="1:25" x14ac:dyDescent="0.2">
      <c r="A92" s="3">
        <f t="shared" ca="1" si="4"/>
        <v>0.64651421569718837</v>
      </c>
      <c r="B92" s="3">
        <f t="shared" ca="1" si="3"/>
        <v>31</v>
      </c>
      <c r="C92" s="4">
        <f t="shared" ca="1" si="5"/>
        <v>31</v>
      </c>
      <c r="I92" s="33">
        <v>86</v>
      </c>
      <c r="J92" s="18"/>
      <c r="K92" s="18"/>
      <c r="L92" s="15"/>
      <c r="M92" s="15"/>
      <c r="N92" s="55"/>
      <c r="O92" s="15"/>
      <c r="P92" s="15"/>
      <c r="Q92" s="56"/>
      <c r="R92"/>
      <c r="S92"/>
      <c r="T92"/>
      <c r="U92"/>
      <c r="V92"/>
      <c r="W92"/>
      <c r="X92"/>
      <c r="Y92"/>
    </row>
    <row r="93" spans="1:25" x14ac:dyDescent="0.2">
      <c r="A93" s="3">
        <f t="shared" ca="1" si="4"/>
        <v>0.28828703999430327</v>
      </c>
      <c r="B93" s="3">
        <f t="shared" ca="1" si="3"/>
        <v>65</v>
      </c>
      <c r="C93" s="4">
        <f t="shared" ca="1" si="5"/>
        <v>65</v>
      </c>
      <c r="I93" s="33">
        <v>87</v>
      </c>
      <c r="J93" s="18"/>
      <c r="K93" s="18"/>
      <c r="L93" s="15"/>
      <c r="M93" s="15"/>
      <c r="N93" s="55"/>
      <c r="O93" s="15"/>
      <c r="P93" s="15"/>
      <c r="Q93" s="56"/>
      <c r="R93"/>
      <c r="S93"/>
      <c r="T93"/>
      <c r="U93"/>
      <c r="V93"/>
      <c r="W93"/>
      <c r="X93"/>
      <c r="Y93"/>
    </row>
    <row r="94" spans="1:25" x14ac:dyDescent="0.2">
      <c r="A94" s="3">
        <f t="shared" ca="1" si="4"/>
        <v>0.35490827026056793</v>
      </c>
      <c r="B94" s="3">
        <f t="shared" ca="1" si="3"/>
        <v>56</v>
      </c>
      <c r="C94" s="4">
        <f t="shared" ca="1" si="5"/>
        <v>56</v>
      </c>
      <c r="I94" s="33">
        <v>88</v>
      </c>
      <c r="J94" s="18"/>
      <c r="K94" s="18"/>
      <c r="L94" s="15"/>
      <c r="M94" s="15"/>
      <c r="N94" s="55"/>
      <c r="O94" s="15"/>
      <c r="P94" s="15"/>
      <c r="Q94" s="56"/>
      <c r="R94"/>
      <c r="S94"/>
      <c r="T94"/>
      <c r="U94"/>
      <c r="V94"/>
      <c r="W94"/>
      <c r="X94"/>
      <c r="Y94"/>
    </row>
    <row r="95" spans="1:25" x14ac:dyDescent="0.2">
      <c r="A95" s="3">
        <f t="shared" ca="1" si="4"/>
        <v>0.25839210413097191</v>
      </c>
      <c r="B95" s="3">
        <f t="shared" ca="1" si="3"/>
        <v>73</v>
      </c>
      <c r="C95" s="4">
        <f t="shared" ca="1" si="5"/>
        <v>73</v>
      </c>
      <c r="I95" s="33">
        <v>89</v>
      </c>
      <c r="J95" s="18"/>
      <c r="K95" s="18"/>
      <c r="L95" s="15"/>
      <c r="M95" s="15"/>
      <c r="N95" s="55"/>
      <c r="O95" s="15"/>
      <c r="P95" s="15"/>
      <c r="Q95" s="56"/>
      <c r="R95"/>
      <c r="S95"/>
      <c r="T95"/>
      <c r="U95"/>
      <c r="V95"/>
      <c r="W95"/>
      <c r="X95"/>
      <c r="Y95"/>
    </row>
    <row r="96" spans="1:25" x14ac:dyDescent="0.2">
      <c r="A96" s="3">
        <f t="shared" ca="1" si="4"/>
        <v>0.6853916710437834</v>
      </c>
      <c r="B96" s="3">
        <f t="shared" ca="1" si="3"/>
        <v>24</v>
      </c>
      <c r="C96" s="4">
        <f t="shared" ca="1" si="5"/>
        <v>24</v>
      </c>
      <c r="I96" s="33">
        <v>90</v>
      </c>
      <c r="J96" s="18"/>
      <c r="K96" s="18"/>
      <c r="L96" s="15"/>
      <c r="M96" s="15"/>
      <c r="N96" s="55"/>
      <c r="O96" s="15"/>
      <c r="P96" s="15"/>
      <c r="Q96" s="56"/>
      <c r="R96"/>
      <c r="S96"/>
      <c r="T96"/>
      <c r="U96"/>
      <c r="V96"/>
      <c r="W96"/>
      <c r="X96"/>
      <c r="Y96"/>
    </row>
    <row r="97" spans="1:25" x14ac:dyDescent="0.2">
      <c r="A97" s="3">
        <f t="shared" ca="1" si="4"/>
        <v>7.9594164515038646E-2</v>
      </c>
      <c r="B97" s="3">
        <f t="shared" ca="1" si="3"/>
        <v>93</v>
      </c>
      <c r="C97" s="4">
        <f t="shared" ca="1" si="5"/>
        <v>93</v>
      </c>
      <c r="I97" s="33">
        <v>91</v>
      </c>
      <c r="J97" s="18"/>
      <c r="K97" s="18"/>
      <c r="L97" s="15"/>
      <c r="M97" s="15"/>
      <c r="N97" s="55"/>
      <c r="O97" s="15"/>
      <c r="P97" s="15"/>
      <c r="Q97" s="56"/>
      <c r="R97"/>
      <c r="S97"/>
      <c r="T97"/>
      <c r="U97"/>
      <c r="V97"/>
      <c r="W97"/>
      <c r="X97"/>
      <c r="Y97"/>
    </row>
    <row r="98" spans="1:25" x14ac:dyDescent="0.2">
      <c r="A98" s="3">
        <f t="shared" ca="1" si="4"/>
        <v>0.743647494218174</v>
      </c>
      <c r="B98" s="3">
        <f t="shared" ca="1" si="3"/>
        <v>20</v>
      </c>
      <c r="C98" s="4">
        <f t="shared" ca="1" si="5"/>
        <v>20</v>
      </c>
      <c r="I98" s="33">
        <v>92</v>
      </c>
      <c r="J98" s="18"/>
      <c r="K98" s="18"/>
      <c r="L98" s="15"/>
      <c r="M98" s="15"/>
      <c r="N98" s="55"/>
      <c r="O98" s="15"/>
      <c r="P98" s="15"/>
      <c r="Q98" s="56"/>
      <c r="R98"/>
      <c r="S98"/>
      <c r="T98"/>
      <c r="U98"/>
      <c r="V98"/>
      <c r="W98"/>
      <c r="X98"/>
      <c r="Y98"/>
    </row>
    <row r="99" spans="1:25" x14ac:dyDescent="0.2">
      <c r="A99" s="3">
        <f t="shared" ca="1" si="4"/>
        <v>0.6702474437900674</v>
      </c>
      <c r="B99" s="3">
        <f t="shared" ca="1" si="3"/>
        <v>26</v>
      </c>
      <c r="C99" s="4">
        <f t="shared" ca="1" si="5"/>
        <v>26</v>
      </c>
      <c r="I99" s="33">
        <v>93</v>
      </c>
      <c r="J99" s="18"/>
      <c r="K99" s="18"/>
      <c r="L99" s="15"/>
      <c r="M99" s="15"/>
      <c r="N99" s="55"/>
      <c r="O99" s="15"/>
      <c r="P99" s="15"/>
      <c r="Q99" s="56"/>
      <c r="R99"/>
      <c r="S99"/>
      <c r="T99"/>
      <c r="U99"/>
      <c r="V99"/>
      <c r="W99"/>
      <c r="X99"/>
      <c r="Y99"/>
    </row>
    <row r="100" spans="1:25" x14ac:dyDescent="0.2">
      <c r="A100" s="3">
        <f t="shared" ca="1" si="4"/>
        <v>0.48497399758578164</v>
      </c>
      <c r="B100" s="3">
        <f t="shared" ca="1" si="3"/>
        <v>44</v>
      </c>
      <c r="C100" s="4">
        <f t="shared" ca="1" si="5"/>
        <v>44</v>
      </c>
      <c r="I100" s="33">
        <v>94</v>
      </c>
      <c r="J100" s="18"/>
      <c r="K100" s="18"/>
      <c r="L100" s="15"/>
      <c r="M100" s="15"/>
      <c r="N100" s="55"/>
      <c r="O100" s="15"/>
      <c r="P100" s="15"/>
      <c r="Q100" s="56"/>
      <c r="R100"/>
      <c r="S100"/>
      <c r="T100"/>
      <c r="U100"/>
      <c r="V100"/>
      <c r="W100"/>
      <c r="X100"/>
      <c r="Y100"/>
    </row>
    <row r="101" spans="1:25" x14ac:dyDescent="0.2">
      <c r="A101" s="3">
        <f t="shared" ca="1" si="4"/>
        <v>5.6715011483434385E-2</v>
      </c>
      <c r="B101" s="3">
        <f t="shared" ca="1" si="3"/>
        <v>95</v>
      </c>
      <c r="C101" s="4">
        <f t="shared" ca="1" si="5"/>
        <v>95</v>
      </c>
      <c r="I101" s="33">
        <v>95</v>
      </c>
      <c r="J101" s="18"/>
      <c r="K101" s="18"/>
      <c r="L101" s="15"/>
      <c r="M101" s="15"/>
      <c r="N101" s="55"/>
      <c r="O101" s="15"/>
      <c r="P101" s="15"/>
      <c r="Q101" s="56"/>
      <c r="R101"/>
      <c r="S101"/>
      <c r="T101"/>
      <c r="U101"/>
      <c r="V101"/>
      <c r="W101"/>
      <c r="X101"/>
      <c r="Y101"/>
    </row>
    <row r="102" spans="1:25" x14ac:dyDescent="0.2">
      <c r="A102" s="3">
        <f t="shared" ca="1" si="4"/>
        <v>0.15918279771813093</v>
      </c>
      <c r="B102" s="3">
        <f t="shared" ca="1" si="3"/>
        <v>80</v>
      </c>
      <c r="C102" s="4">
        <f t="shared" ca="1" si="5"/>
        <v>80</v>
      </c>
      <c r="I102" s="33">
        <v>96</v>
      </c>
      <c r="J102" s="18"/>
      <c r="K102" s="18"/>
      <c r="L102" s="15"/>
      <c r="M102" s="15"/>
      <c r="N102" s="55"/>
      <c r="O102" s="15"/>
      <c r="P102" s="15"/>
      <c r="Q102" s="56"/>
      <c r="R102"/>
      <c r="S102"/>
      <c r="T102"/>
      <c r="U102"/>
      <c r="V102"/>
      <c r="W102"/>
      <c r="X102"/>
      <c r="Y102"/>
    </row>
    <row r="103" spans="1:25" x14ac:dyDescent="0.2">
      <c r="A103" s="3">
        <f t="shared" ca="1" si="4"/>
        <v>0.10283568606936067</v>
      </c>
      <c r="B103" s="3">
        <f t="shared" ca="1" si="3"/>
        <v>89</v>
      </c>
      <c r="C103" s="4">
        <f t="shared" ca="1" si="5"/>
        <v>89</v>
      </c>
      <c r="I103" s="33">
        <v>97</v>
      </c>
      <c r="J103" s="18"/>
      <c r="K103" s="18"/>
      <c r="L103" s="15"/>
      <c r="M103" s="15"/>
      <c r="N103" s="55"/>
      <c r="O103" s="15"/>
      <c r="P103" s="15"/>
      <c r="Q103" s="56"/>
      <c r="R103"/>
      <c r="S103"/>
      <c r="T103"/>
      <c r="U103"/>
      <c r="V103"/>
      <c r="W103"/>
      <c r="X103"/>
      <c r="Y103"/>
    </row>
    <row r="104" spans="1:25" x14ac:dyDescent="0.2">
      <c r="A104" s="3">
        <f t="shared" ca="1" si="4"/>
        <v>0.24698400104383122</v>
      </c>
      <c r="B104" s="3">
        <f t="shared" ca="1" si="3"/>
        <v>75</v>
      </c>
      <c r="C104" s="4">
        <f t="shared" ca="1" si="5"/>
        <v>75</v>
      </c>
      <c r="I104" s="33">
        <v>98</v>
      </c>
      <c r="J104" s="18"/>
      <c r="K104" s="18"/>
      <c r="L104" s="15"/>
      <c r="M104" s="15"/>
      <c r="N104" s="55"/>
      <c r="O104" s="15"/>
      <c r="P104" s="15"/>
      <c r="Q104" s="56"/>
      <c r="R104"/>
      <c r="S104"/>
      <c r="T104"/>
      <c r="U104"/>
      <c r="V104"/>
      <c r="W104"/>
      <c r="X104"/>
      <c r="Y104"/>
    </row>
    <row r="105" spans="1:25" x14ac:dyDescent="0.2">
      <c r="A105" s="3">
        <f t="shared" ca="1" si="4"/>
        <v>0.5736573930635257</v>
      </c>
      <c r="B105" s="3">
        <f t="shared" ca="1" si="3"/>
        <v>35</v>
      </c>
      <c r="C105" s="4">
        <f t="shared" ca="1" si="5"/>
        <v>35</v>
      </c>
      <c r="I105" s="33">
        <v>99</v>
      </c>
      <c r="J105" s="18"/>
      <c r="K105" s="18"/>
      <c r="L105" s="15"/>
      <c r="M105" s="15"/>
      <c r="N105" s="55"/>
      <c r="O105" s="15"/>
      <c r="P105" s="15"/>
      <c r="Q105" s="56"/>
      <c r="R105"/>
      <c r="S105"/>
      <c r="T105"/>
      <c r="U105"/>
      <c r="V105"/>
      <c r="W105"/>
      <c r="X105"/>
      <c r="Y105"/>
    </row>
    <row r="106" spans="1:25" x14ac:dyDescent="0.2">
      <c r="A106" s="3">
        <f t="shared" ca="1" si="4"/>
        <v>3.5347355772312516E-2</v>
      </c>
      <c r="B106" s="3">
        <f t="shared" ca="1" si="3"/>
        <v>98</v>
      </c>
      <c r="C106" s="4">
        <f t="shared" ca="1" si="5"/>
        <v>98</v>
      </c>
      <c r="I106" s="33">
        <v>100</v>
      </c>
      <c r="J106" s="18"/>
      <c r="K106" s="18"/>
      <c r="L106" s="15"/>
      <c r="M106" s="15"/>
      <c r="N106" s="55"/>
      <c r="O106" s="15"/>
      <c r="P106" s="15"/>
      <c r="Q106" s="56"/>
      <c r="R106"/>
      <c r="S106"/>
      <c r="T106"/>
      <c r="U106"/>
      <c r="V106"/>
      <c r="W106"/>
      <c r="X106"/>
      <c r="Y106"/>
    </row>
  </sheetData>
  <sortState ref="A2:I102">
    <sortCondition ref="H2:H102"/>
    <sortCondition descending="1" ref="I2:I102"/>
  </sortState>
  <customSheetViews>
    <customSheetView guid="{B1DF6B9E-725A-4A8E-ABAB-4CF1AE6CB621}" showPageBreaks="1" hiddenColumns="1" state="hidden" topLeftCell="I93">
      <selection activeCell="N110" sqref="N110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AA106"/>
  <sheetViews>
    <sheetView topLeftCell="I1" workbookViewId="0">
      <selection activeCell="K2" sqref="K2"/>
    </sheetView>
  </sheetViews>
  <sheetFormatPr baseColWidth="10" defaultRowHeight="12.75" x14ac:dyDescent="0.2"/>
  <cols>
    <col min="1" max="1" width="4.625" hidden="1" customWidth="1"/>
    <col min="2" max="2" width="4.5" hidden="1" customWidth="1"/>
    <col min="3" max="7" width="6.25" hidden="1" customWidth="1"/>
    <col min="8" max="8" width="5.875" hidden="1" customWidth="1"/>
    <col min="9" max="9" width="4.5" customWidth="1"/>
    <col min="10" max="10" width="15.125" customWidth="1"/>
    <col min="11" max="11" width="14.875" customWidth="1"/>
    <col min="12" max="13" width="13.375" hidden="1" customWidth="1"/>
    <col min="14" max="14" width="14.25" style="53" customWidth="1"/>
    <col min="15" max="16" width="13.375" hidden="1" customWidth="1"/>
    <col min="17" max="17" width="27.875" style="5" customWidth="1"/>
    <col min="18" max="19" width="13.375" style="5" hidden="1" customWidth="1"/>
    <col min="20" max="20" width="14.375" style="5" customWidth="1"/>
    <col min="21" max="22" width="13.375" style="5" hidden="1" customWidth="1"/>
    <col min="23" max="23" width="12.375" style="5" customWidth="1"/>
    <col min="24" max="25" width="12.375" style="5" hidden="1" customWidth="1"/>
  </cols>
  <sheetData>
    <row r="1" spans="1:27" x14ac:dyDescent="0.2">
      <c r="A1" s="91"/>
      <c r="B1" s="91"/>
      <c r="C1" s="91"/>
      <c r="D1" s="91"/>
      <c r="E1" s="91"/>
      <c r="F1" s="91"/>
      <c r="G1" s="91"/>
      <c r="H1" s="92"/>
      <c r="I1" s="95"/>
      <c r="J1" s="96"/>
      <c r="K1" s="66" t="s">
        <v>5</v>
      </c>
      <c r="L1" s="66"/>
      <c r="M1" s="66"/>
      <c r="N1" s="97" t="s">
        <v>6</v>
      </c>
      <c r="O1" s="66"/>
      <c r="P1" s="66"/>
      <c r="Q1" s="66" t="s">
        <v>7</v>
      </c>
      <c r="R1" s="66"/>
      <c r="S1" s="66"/>
      <c r="T1" s="66" t="s">
        <v>8</v>
      </c>
      <c r="U1" s="66"/>
      <c r="V1" s="66"/>
      <c r="W1" s="66" t="s">
        <v>9</v>
      </c>
      <c r="X1" s="66"/>
      <c r="Y1" s="66"/>
      <c r="Z1" s="66" t="s">
        <v>37</v>
      </c>
    </row>
    <row r="2" spans="1:27" x14ac:dyDescent="0.2">
      <c r="A2" s="91"/>
      <c r="B2" s="91"/>
      <c r="C2" s="91"/>
      <c r="D2" s="91"/>
      <c r="E2" s="91"/>
      <c r="F2" s="91"/>
      <c r="G2" s="91"/>
      <c r="H2" s="91"/>
      <c r="I2" s="71"/>
      <c r="J2" s="78" t="s">
        <v>4</v>
      </c>
      <c r="K2" s="17">
        <f>IF(J11="",4,IF(J15="",8,IF(J19="",12,IF(J23="",16,IF(J27="",20,IF(J31="",24,IF(J35="",28,IF(J39="",32,IF(J43="",36,IF(J47="",40,IF(J51="",44,IF(J55="",48,IF(J59="",52,IF(J63="",56,IF(J67="",60,IF(J71="",64,IF(J75="",68,IF(J79="",72,IF(J83="",76,IF(J87="",80,IF(J91="",84,IF(J95="",88,IF(J99="",92,IF(J103="",96,100))))))))))))))))))))))))</f>
        <v>4</v>
      </c>
      <c r="L2" s="17">
        <f>ROUNDUP(K2/4,0)</f>
        <v>1</v>
      </c>
      <c r="M2" s="17">
        <f>L2/2</f>
        <v>0.5</v>
      </c>
      <c r="N2" s="65">
        <f>IF(K2&lt;=4,0,ROUNDUP(M2,0)*4)</f>
        <v>0</v>
      </c>
      <c r="O2" s="17">
        <f>ROUNDUP(N2/4,0)</f>
        <v>0</v>
      </c>
      <c r="P2" s="17">
        <f>O2/2</f>
        <v>0</v>
      </c>
      <c r="Q2" s="17">
        <f>IF(N2&lt;=4,0,ROUNDUP(P2,0)*4)</f>
        <v>0</v>
      </c>
      <c r="R2" s="17">
        <f>ROUNDUP(Q2/4,0)</f>
        <v>0</v>
      </c>
      <c r="S2" s="17">
        <f>R2/2</f>
        <v>0</v>
      </c>
      <c r="T2" s="17">
        <f>IF(Q2&lt;=4,0,ROUNDUP(S2,0)*4)</f>
        <v>0</v>
      </c>
      <c r="U2" s="17">
        <f>ROUNDUP(T2/4,0)</f>
        <v>0</v>
      </c>
      <c r="V2" s="17">
        <f>U2/2</f>
        <v>0</v>
      </c>
      <c r="W2" s="17">
        <f>IF(T2&lt;=4,0,ROUNDUP(V2,0)*4)</f>
        <v>0</v>
      </c>
      <c r="X2" s="17">
        <f>ROUNDUP(W2/4,0)</f>
        <v>0</v>
      </c>
      <c r="Y2" s="27">
        <f>SUM(X2/2)</f>
        <v>0</v>
      </c>
      <c r="Z2" s="17">
        <f>IF(W2&lt;=4,0,ROUNDUP(Y2,0)*4)</f>
        <v>0</v>
      </c>
    </row>
    <row r="3" spans="1:27" x14ac:dyDescent="0.2">
      <c r="A3" s="71"/>
      <c r="B3" s="71"/>
      <c r="C3" s="71"/>
      <c r="D3" s="71"/>
      <c r="E3" s="71"/>
      <c r="F3" s="71"/>
      <c r="G3" s="71"/>
      <c r="H3" s="71"/>
      <c r="I3" s="71"/>
      <c r="J3" s="76" t="s">
        <v>40</v>
      </c>
      <c r="K3" s="71"/>
      <c r="L3" s="71"/>
      <c r="M3" s="71"/>
      <c r="N3" s="94"/>
      <c r="O3" s="71"/>
      <c r="P3" s="71"/>
      <c r="Q3" s="72"/>
      <c r="R3" s="72"/>
      <c r="S3" s="72"/>
      <c r="T3" s="72"/>
      <c r="U3" s="72"/>
      <c r="V3" s="72"/>
      <c r="W3" s="72"/>
      <c r="X3" s="72"/>
      <c r="Y3" s="72"/>
      <c r="Z3" s="71"/>
      <c r="AA3" s="71"/>
    </row>
    <row r="4" spans="1:27" x14ac:dyDescent="0.2">
      <c r="A4" s="71"/>
      <c r="B4" s="71"/>
      <c r="C4" s="71"/>
      <c r="D4" s="71"/>
      <c r="E4" s="71"/>
      <c r="F4" s="71"/>
      <c r="G4" s="71"/>
      <c r="H4" s="71"/>
      <c r="I4" s="71"/>
      <c r="J4" s="76" t="s">
        <v>39</v>
      </c>
      <c r="K4" s="71"/>
      <c r="L4" s="71"/>
      <c r="M4" s="71"/>
      <c r="N4" s="94"/>
      <c r="O4" s="71"/>
      <c r="P4" s="71"/>
      <c r="Q4" s="72"/>
      <c r="R4" s="72"/>
      <c r="S4" s="72"/>
      <c r="T4" s="72"/>
      <c r="U4" s="72"/>
      <c r="V4" s="72"/>
      <c r="W4" s="72"/>
      <c r="X4" s="72"/>
      <c r="Y4" s="72"/>
      <c r="Z4" s="71"/>
      <c r="AA4" s="71"/>
    </row>
    <row r="5" spans="1:27" x14ac:dyDescent="0.2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94"/>
      <c r="O5" s="71"/>
      <c r="P5" s="71"/>
      <c r="Q5" s="72"/>
      <c r="R5" s="72"/>
      <c r="S5" s="72"/>
      <c r="T5" s="72"/>
      <c r="U5" s="72"/>
      <c r="V5" s="72"/>
      <c r="W5" s="72"/>
      <c r="X5" s="72"/>
      <c r="Y5" s="72"/>
      <c r="Z5" s="71"/>
      <c r="AA5" s="71"/>
    </row>
    <row r="6" spans="1:27" s="1" customFormat="1" ht="16.5" customHeight="1" x14ac:dyDescent="0.2">
      <c r="A6" s="104"/>
      <c r="B6" s="104"/>
      <c r="C6" s="103" t="s">
        <v>2</v>
      </c>
      <c r="D6" s="103"/>
      <c r="E6" s="103"/>
      <c r="F6" s="103"/>
      <c r="G6" s="103"/>
      <c r="H6" s="103"/>
      <c r="I6" s="75" t="s">
        <v>2</v>
      </c>
      <c r="J6" s="98" t="s">
        <v>0</v>
      </c>
      <c r="K6" s="98" t="s">
        <v>1</v>
      </c>
      <c r="L6" s="99"/>
      <c r="M6" s="99"/>
      <c r="N6" s="100" t="s">
        <v>3</v>
      </c>
      <c r="O6" s="101"/>
      <c r="P6" s="101"/>
      <c r="Q6" s="75" t="s">
        <v>38</v>
      </c>
      <c r="R6" s="102"/>
      <c r="S6" s="102"/>
      <c r="T6" s="102"/>
      <c r="U6" s="102"/>
      <c r="V6" s="102"/>
      <c r="W6" s="103"/>
      <c r="X6" s="103"/>
      <c r="Y6" s="103"/>
      <c r="Z6" s="71"/>
      <c r="AA6" s="71"/>
    </row>
    <row r="7" spans="1:27" x14ac:dyDescent="0.2">
      <c r="A7" s="3">
        <f ca="1">RAND()</f>
        <v>0.54945984245360435</v>
      </c>
      <c r="B7" s="3">
        <f t="shared" ref="B7:B70" ca="1" si="0">RANK(A7,$A$7:$A$106)</f>
        <v>50</v>
      </c>
      <c r="C7" s="4">
        <f ca="1">B7</f>
        <v>50</v>
      </c>
      <c r="D7" s="4"/>
      <c r="E7" s="4"/>
      <c r="F7" s="4"/>
      <c r="G7" s="4"/>
      <c r="H7" s="4"/>
      <c r="I7" s="33">
        <v>1</v>
      </c>
      <c r="J7" s="18"/>
      <c r="K7" s="18"/>
      <c r="L7" s="16"/>
      <c r="M7" s="16"/>
      <c r="N7" s="55"/>
      <c r="O7" s="67"/>
      <c r="P7" s="67"/>
      <c r="Q7" s="68"/>
      <c r="T7" s="23"/>
    </row>
    <row r="8" spans="1:27" x14ac:dyDescent="0.2">
      <c r="A8" s="3">
        <f t="shared" ref="A8:A71" ca="1" si="1">RAND()</f>
        <v>0.85488138186906082</v>
      </c>
      <c r="B8" s="3">
        <f t="shared" ca="1" si="0"/>
        <v>14</v>
      </c>
      <c r="C8" s="4">
        <f t="shared" ref="C8:C71" ca="1" si="2">B8</f>
        <v>14</v>
      </c>
      <c r="D8" s="4"/>
      <c r="E8" s="4"/>
      <c r="F8" s="4"/>
      <c r="G8" s="4"/>
      <c r="H8" s="4"/>
      <c r="I8" s="33">
        <v>2</v>
      </c>
      <c r="J8" s="18"/>
      <c r="K8" s="18"/>
      <c r="L8" s="16"/>
      <c r="M8" s="16"/>
      <c r="N8" s="55"/>
      <c r="O8" s="67"/>
      <c r="P8" s="67"/>
      <c r="Q8" s="68"/>
    </row>
    <row r="9" spans="1:27" x14ac:dyDescent="0.2">
      <c r="A9" s="3">
        <f t="shared" ca="1" si="1"/>
        <v>0.27409412634311814</v>
      </c>
      <c r="B9" s="3">
        <f t="shared" ca="1" si="0"/>
        <v>74</v>
      </c>
      <c r="C9" s="4">
        <f t="shared" ca="1" si="2"/>
        <v>74</v>
      </c>
      <c r="D9" s="4"/>
      <c r="E9" s="4"/>
      <c r="F9" s="4"/>
      <c r="G9" s="4"/>
      <c r="H9" s="4"/>
      <c r="I9" s="33">
        <v>3</v>
      </c>
      <c r="J9" s="18"/>
      <c r="K9" s="18"/>
      <c r="L9" s="15"/>
      <c r="M9" s="15"/>
      <c r="N9" s="55"/>
      <c r="O9" s="15"/>
      <c r="P9" s="15"/>
      <c r="Q9" s="68"/>
    </row>
    <row r="10" spans="1:27" x14ac:dyDescent="0.2">
      <c r="A10" s="3">
        <f t="shared" ca="1" si="1"/>
        <v>0.55192879091721736</v>
      </c>
      <c r="B10" s="3">
        <f t="shared" ca="1" si="0"/>
        <v>48</v>
      </c>
      <c r="C10" s="4">
        <f t="shared" ca="1" si="2"/>
        <v>48</v>
      </c>
      <c r="D10" s="4"/>
      <c r="E10" s="4"/>
      <c r="F10" s="4"/>
      <c r="G10" s="4"/>
      <c r="H10" s="4"/>
      <c r="I10" s="33">
        <v>4</v>
      </c>
      <c r="J10" s="18"/>
      <c r="K10" s="18"/>
      <c r="L10" s="15"/>
      <c r="M10" s="15"/>
      <c r="N10" s="55"/>
      <c r="O10" s="15"/>
      <c r="P10" s="15"/>
      <c r="Q10" s="68"/>
    </row>
    <row r="11" spans="1:27" x14ac:dyDescent="0.2">
      <c r="A11" s="3">
        <f t="shared" ca="1" si="1"/>
        <v>0.41761010817136435</v>
      </c>
      <c r="B11" s="3">
        <f t="shared" ca="1" si="0"/>
        <v>65</v>
      </c>
      <c r="C11" s="4">
        <f t="shared" ca="1" si="2"/>
        <v>65</v>
      </c>
      <c r="D11" s="4"/>
      <c r="E11" s="4"/>
      <c r="F11" s="4"/>
      <c r="G11" s="4"/>
      <c r="H11" s="4"/>
      <c r="I11" s="33">
        <v>5</v>
      </c>
      <c r="J11" s="18"/>
      <c r="K11" s="18"/>
      <c r="L11" s="15"/>
      <c r="M11" s="15"/>
      <c r="N11" s="55"/>
      <c r="O11" s="15"/>
      <c r="P11" s="15"/>
      <c r="Q11" s="68"/>
    </row>
    <row r="12" spans="1:27" x14ac:dyDescent="0.2">
      <c r="A12" s="3">
        <f t="shared" ca="1" si="1"/>
        <v>0.57069309897398068</v>
      </c>
      <c r="B12" s="3">
        <f t="shared" ca="1" si="0"/>
        <v>45</v>
      </c>
      <c r="C12" s="4">
        <f t="shared" ca="1" si="2"/>
        <v>45</v>
      </c>
      <c r="D12" s="4"/>
      <c r="E12" s="4"/>
      <c r="F12" s="4"/>
      <c r="G12" s="4"/>
      <c r="H12" s="4"/>
      <c r="I12" s="33">
        <v>6</v>
      </c>
      <c r="J12" s="18"/>
      <c r="K12" s="18"/>
      <c r="L12" s="15"/>
      <c r="M12" s="15"/>
      <c r="N12" s="55"/>
      <c r="O12" s="15"/>
      <c r="P12" s="15"/>
      <c r="Q12" s="68"/>
    </row>
    <row r="13" spans="1:27" x14ac:dyDescent="0.2">
      <c r="A13" s="3">
        <f t="shared" ca="1" si="1"/>
        <v>0.64052006071719447</v>
      </c>
      <c r="B13" s="3">
        <f t="shared" ca="1" si="0"/>
        <v>36</v>
      </c>
      <c r="C13" s="4">
        <f t="shared" ca="1" si="2"/>
        <v>36</v>
      </c>
      <c r="D13" s="4"/>
      <c r="E13" s="4"/>
      <c r="F13" s="4"/>
      <c r="G13" s="4"/>
      <c r="H13" s="4"/>
      <c r="I13" s="33">
        <v>7</v>
      </c>
      <c r="J13" s="18"/>
      <c r="K13" s="18"/>
      <c r="L13" s="15"/>
      <c r="M13" s="15"/>
      <c r="N13" s="55"/>
      <c r="O13" s="15"/>
      <c r="P13" s="15"/>
      <c r="Q13" s="68"/>
    </row>
    <row r="14" spans="1:27" x14ac:dyDescent="0.2">
      <c r="A14" s="3">
        <f t="shared" ca="1" si="1"/>
        <v>5.2430750886842681E-3</v>
      </c>
      <c r="B14" s="3">
        <f t="shared" ca="1" si="0"/>
        <v>100</v>
      </c>
      <c r="C14" s="4">
        <f t="shared" ca="1" si="2"/>
        <v>100</v>
      </c>
      <c r="D14" s="4"/>
      <c r="E14" s="4"/>
      <c r="F14" s="4"/>
      <c r="G14" s="4"/>
      <c r="H14" s="4"/>
      <c r="I14" s="33">
        <v>8</v>
      </c>
      <c r="J14" s="18"/>
      <c r="K14" s="18"/>
      <c r="L14" s="15"/>
      <c r="M14" s="15"/>
      <c r="N14" s="55"/>
      <c r="O14" s="15"/>
      <c r="P14" s="15"/>
      <c r="Q14" s="68"/>
    </row>
    <row r="15" spans="1:27" x14ac:dyDescent="0.2">
      <c r="A15" s="3">
        <f t="shared" ca="1" si="1"/>
        <v>0.89836575822004605</v>
      </c>
      <c r="B15" s="3">
        <f t="shared" ca="1" si="0"/>
        <v>11</v>
      </c>
      <c r="C15" s="4">
        <f t="shared" ca="1" si="2"/>
        <v>11</v>
      </c>
      <c r="D15" s="4"/>
      <c r="E15" s="4"/>
      <c r="F15" s="4"/>
      <c r="G15" s="4"/>
      <c r="H15" s="4"/>
      <c r="I15" s="33">
        <v>9</v>
      </c>
      <c r="J15" s="18"/>
      <c r="K15" s="18"/>
      <c r="L15" s="15"/>
      <c r="M15" s="15"/>
      <c r="N15" s="55"/>
      <c r="O15" s="15"/>
      <c r="P15" s="15"/>
      <c r="Q15" s="68"/>
    </row>
    <row r="16" spans="1:27" x14ac:dyDescent="0.2">
      <c r="A16" s="3">
        <f t="shared" ca="1" si="1"/>
        <v>0.79737152792439203</v>
      </c>
      <c r="B16" s="3">
        <f t="shared" ca="1" si="0"/>
        <v>18</v>
      </c>
      <c r="C16" s="4">
        <f t="shared" ca="1" si="2"/>
        <v>18</v>
      </c>
      <c r="D16" s="4"/>
      <c r="E16" s="4"/>
      <c r="F16" s="4"/>
      <c r="G16" s="4"/>
      <c r="H16" s="4"/>
      <c r="I16" s="33">
        <v>10</v>
      </c>
      <c r="J16" s="18"/>
      <c r="K16" s="18"/>
      <c r="L16" s="15"/>
      <c r="M16" s="15"/>
      <c r="N16" s="55"/>
      <c r="O16" s="15"/>
      <c r="P16" s="15"/>
      <c r="Q16" s="68"/>
    </row>
    <row r="17" spans="1:25" x14ac:dyDescent="0.2">
      <c r="A17" s="3">
        <f t="shared" ca="1" si="1"/>
        <v>0.52313516963475415</v>
      </c>
      <c r="B17" s="3">
        <f t="shared" ca="1" si="0"/>
        <v>55</v>
      </c>
      <c r="C17" s="4">
        <f t="shared" ca="1" si="2"/>
        <v>55</v>
      </c>
      <c r="D17" s="4"/>
      <c r="E17" s="4"/>
      <c r="F17" s="4"/>
      <c r="G17" s="4"/>
      <c r="H17" s="4"/>
      <c r="I17" s="33">
        <v>11</v>
      </c>
      <c r="J17" s="18"/>
      <c r="K17" s="18"/>
      <c r="L17" s="15"/>
      <c r="M17" s="15"/>
      <c r="N17" s="55"/>
      <c r="O17" s="15"/>
      <c r="P17" s="15"/>
      <c r="Q17" s="68"/>
      <c r="R17"/>
      <c r="S17"/>
      <c r="T17"/>
      <c r="U17"/>
      <c r="V17"/>
      <c r="W17"/>
      <c r="X17"/>
      <c r="Y17"/>
    </row>
    <row r="18" spans="1:25" x14ac:dyDescent="0.2">
      <c r="A18" s="3">
        <f t="shared" ca="1" si="1"/>
        <v>0.96276995793610176</v>
      </c>
      <c r="B18" s="3">
        <f t="shared" ca="1" si="0"/>
        <v>6</v>
      </c>
      <c r="C18" s="4">
        <f t="shared" ca="1" si="2"/>
        <v>6</v>
      </c>
      <c r="D18" s="4"/>
      <c r="E18" s="4"/>
      <c r="F18" s="4"/>
      <c r="G18" s="4"/>
      <c r="H18" s="4"/>
      <c r="I18" s="33">
        <v>12</v>
      </c>
      <c r="J18" s="18"/>
      <c r="K18" s="18"/>
      <c r="L18" s="15"/>
      <c r="M18" s="15"/>
      <c r="N18" s="55"/>
      <c r="O18" s="15"/>
      <c r="P18" s="15"/>
      <c r="Q18" s="68"/>
      <c r="R18"/>
      <c r="S18"/>
      <c r="T18"/>
      <c r="U18"/>
      <c r="V18"/>
      <c r="W18"/>
      <c r="X18"/>
      <c r="Y18"/>
    </row>
    <row r="19" spans="1:25" x14ac:dyDescent="0.2">
      <c r="A19" s="3">
        <f t="shared" ca="1" si="1"/>
        <v>0.95726426228350014</v>
      </c>
      <c r="B19" s="3">
        <f t="shared" ca="1" si="0"/>
        <v>7</v>
      </c>
      <c r="C19" s="4">
        <f t="shared" ca="1" si="2"/>
        <v>7</v>
      </c>
      <c r="D19" s="4"/>
      <c r="E19" s="4"/>
      <c r="F19" s="4"/>
      <c r="G19" s="4"/>
      <c r="H19" s="4"/>
      <c r="I19" s="33">
        <v>13</v>
      </c>
      <c r="J19" s="18"/>
      <c r="K19" s="18"/>
      <c r="L19" s="15"/>
      <c r="M19" s="15"/>
      <c r="N19" s="55"/>
      <c r="O19" s="15"/>
      <c r="P19" s="15"/>
      <c r="Q19" s="68"/>
      <c r="R19"/>
      <c r="S19"/>
      <c r="T19"/>
      <c r="U19"/>
      <c r="V19"/>
      <c r="W19"/>
      <c r="X19"/>
      <c r="Y19"/>
    </row>
    <row r="20" spans="1:25" x14ac:dyDescent="0.2">
      <c r="A20" s="3">
        <f t="shared" ca="1" si="1"/>
        <v>0.61731775273354961</v>
      </c>
      <c r="B20" s="3">
        <f t="shared" ca="1" si="0"/>
        <v>40</v>
      </c>
      <c r="C20" s="4">
        <f t="shared" ca="1" si="2"/>
        <v>40</v>
      </c>
      <c r="D20" s="4"/>
      <c r="E20" s="4"/>
      <c r="F20" s="4"/>
      <c r="G20" s="4"/>
      <c r="H20" s="4"/>
      <c r="I20" s="33">
        <v>14</v>
      </c>
      <c r="J20" s="18"/>
      <c r="K20" s="18"/>
      <c r="L20" s="15"/>
      <c r="M20" s="15"/>
      <c r="N20" s="55"/>
      <c r="O20" s="15"/>
      <c r="P20" s="15"/>
      <c r="Q20" s="68"/>
      <c r="R20"/>
      <c r="S20"/>
      <c r="T20"/>
      <c r="U20"/>
      <c r="V20"/>
      <c r="W20"/>
      <c r="X20"/>
      <c r="Y20"/>
    </row>
    <row r="21" spans="1:25" x14ac:dyDescent="0.2">
      <c r="A21" s="3">
        <f t="shared" ca="1" si="1"/>
        <v>0.11927315391110616</v>
      </c>
      <c r="B21" s="3">
        <f t="shared" ca="1" si="0"/>
        <v>87</v>
      </c>
      <c r="C21" s="4">
        <f t="shared" ca="1" si="2"/>
        <v>87</v>
      </c>
      <c r="D21" s="4"/>
      <c r="E21" s="4"/>
      <c r="F21" s="4"/>
      <c r="G21" s="4"/>
      <c r="H21" s="4"/>
      <c r="I21" s="33">
        <v>15</v>
      </c>
      <c r="J21" s="18"/>
      <c r="K21" s="18"/>
      <c r="L21" s="15"/>
      <c r="M21" s="15"/>
      <c r="N21" s="55"/>
      <c r="O21" s="15"/>
      <c r="P21" s="15"/>
      <c r="Q21" s="68"/>
      <c r="R21"/>
      <c r="S21"/>
      <c r="T21"/>
      <c r="U21"/>
      <c r="V21"/>
      <c r="W21"/>
      <c r="X21"/>
      <c r="Y21"/>
    </row>
    <row r="22" spans="1:25" x14ac:dyDescent="0.2">
      <c r="A22" s="3">
        <f t="shared" ca="1" si="1"/>
        <v>0.12305905663540206</v>
      </c>
      <c r="B22" s="3">
        <f t="shared" ca="1" si="0"/>
        <v>86</v>
      </c>
      <c r="C22" s="4">
        <f t="shared" ca="1" si="2"/>
        <v>86</v>
      </c>
      <c r="D22" s="4"/>
      <c r="E22" s="4"/>
      <c r="F22" s="4"/>
      <c r="G22" s="4"/>
      <c r="H22" s="4"/>
      <c r="I22" s="33">
        <v>16</v>
      </c>
      <c r="J22" s="18"/>
      <c r="K22" s="18"/>
      <c r="L22" s="15"/>
      <c r="M22" s="15"/>
      <c r="N22" s="55"/>
      <c r="O22" s="15"/>
      <c r="P22" s="15"/>
      <c r="Q22" s="68"/>
      <c r="R22"/>
      <c r="S22"/>
      <c r="T22"/>
      <c r="U22"/>
      <c r="V22"/>
      <c r="W22"/>
      <c r="X22"/>
      <c r="Y22"/>
    </row>
    <row r="23" spans="1:25" x14ac:dyDescent="0.2">
      <c r="A23" s="3">
        <f t="shared" ca="1" si="1"/>
        <v>0.13572992632380643</v>
      </c>
      <c r="B23" s="3">
        <f t="shared" ca="1" si="0"/>
        <v>85</v>
      </c>
      <c r="C23" s="4">
        <f t="shared" ca="1" si="2"/>
        <v>85</v>
      </c>
      <c r="D23" s="4"/>
      <c r="E23" s="4"/>
      <c r="F23" s="4"/>
      <c r="G23" s="4"/>
      <c r="H23" s="4"/>
      <c r="I23" s="33">
        <v>17</v>
      </c>
      <c r="J23" s="18"/>
      <c r="K23" s="18"/>
      <c r="L23" s="15"/>
      <c r="M23" s="15"/>
      <c r="N23" s="55"/>
      <c r="O23" s="15"/>
      <c r="P23" s="15"/>
      <c r="Q23" s="68"/>
      <c r="R23"/>
      <c r="S23"/>
      <c r="T23"/>
      <c r="U23"/>
      <c r="V23"/>
      <c r="W23"/>
      <c r="X23"/>
      <c r="Y23"/>
    </row>
    <row r="24" spans="1:25" x14ac:dyDescent="0.2">
      <c r="A24" s="3">
        <f t="shared" ca="1" si="1"/>
        <v>0.61021465386586049</v>
      </c>
      <c r="B24" s="3">
        <f t="shared" ca="1" si="0"/>
        <v>42</v>
      </c>
      <c r="C24" s="4">
        <f t="shared" ca="1" si="2"/>
        <v>42</v>
      </c>
      <c r="D24" s="4"/>
      <c r="E24" s="4"/>
      <c r="F24" s="4"/>
      <c r="G24" s="4"/>
      <c r="H24" s="4"/>
      <c r="I24" s="33">
        <v>18</v>
      </c>
      <c r="J24" s="18"/>
      <c r="K24" s="18"/>
      <c r="L24" s="15"/>
      <c r="M24" s="15"/>
      <c r="N24" s="55"/>
      <c r="O24" s="15"/>
      <c r="P24" s="15"/>
      <c r="Q24" s="68"/>
      <c r="R24"/>
      <c r="S24"/>
      <c r="T24"/>
      <c r="U24"/>
      <c r="V24"/>
      <c r="W24"/>
      <c r="X24"/>
      <c r="Y24"/>
    </row>
    <row r="25" spans="1:25" x14ac:dyDescent="0.2">
      <c r="A25" s="3">
        <f t="shared" ca="1" si="1"/>
        <v>6.2086124073853277E-2</v>
      </c>
      <c r="B25" s="3">
        <f t="shared" ca="1" si="0"/>
        <v>94</v>
      </c>
      <c r="C25" s="4">
        <f t="shared" ca="1" si="2"/>
        <v>94</v>
      </c>
      <c r="D25" s="4"/>
      <c r="E25" s="4"/>
      <c r="F25" s="4"/>
      <c r="G25" s="4"/>
      <c r="H25" s="4"/>
      <c r="I25" s="33">
        <v>19</v>
      </c>
      <c r="J25" s="18"/>
      <c r="K25" s="18"/>
      <c r="L25" s="15"/>
      <c r="M25" s="15"/>
      <c r="N25" s="55"/>
      <c r="O25" s="15"/>
      <c r="P25" s="15"/>
      <c r="Q25" s="68"/>
      <c r="R25"/>
      <c r="S25"/>
      <c r="T25"/>
      <c r="U25"/>
      <c r="V25"/>
      <c r="W25"/>
      <c r="X25"/>
      <c r="Y25"/>
    </row>
    <row r="26" spans="1:25" x14ac:dyDescent="0.2">
      <c r="A26" s="3">
        <f t="shared" ca="1" si="1"/>
        <v>0.89214006139628388</v>
      </c>
      <c r="B26" s="3">
        <f t="shared" ca="1" si="0"/>
        <v>12</v>
      </c>
      <c r="C26" s="4">
        <f t="shared" ca="1" si="2"/>
        <v>12</v>
      </c>
      <c r="D26" s="4"/>
      <c r="E26" s="4"/>
      <c r="F26" s="4"/>
      <c r="G26" s="4"/>
      <c r="H26" s="4"/>
      <c r="I26" s="33">
        <v>20</v>
      </c>
      <c r="J26" s="18"/>
      <c r="K26" s="18"/>
      <c r="L26" s="15"/>
      <c r="M26" s="15"/>
      <c r="N26" s="55"/>
      <c r="O26" s="15"/>
      <c r="P26" s="15"/>
      <c r="Q26" s="68"/>
      <c r="R26"/>
      <c r="S26"/>
      <c r="T26"/>
      <c r="U26"/>
      <c r="V26"/>
      <c r="W26"/>
      <c r="X26"/>
      <c r="Y26"/>
    </row>
    <row r="27" spans="1:25" x14ac:dyDescent="0.2">
      <c r="A27" s="3">
        <f t="shared" ca="1" si="1"/>
        <v>6.0589168363977208E-2</v>
      </c>
      <c r="B27" s="3">
        <f t="shared" ca="1" si="0"/>
        <v>95</v>
      </c>
      <c r="C27" s="4">
        <f t="shared" ca="1" si="2"/>
        <v>95</v>
      </c>
      <c r="D27" s="4"/>
      <c r="E27" s="4"/>
      <c r="F27" s="4"/>
      <c r="G27" s="4"/>
      <c r="H27" s="4"/>
      <c r="I27" s="33">
        <v>21</v>
      </c>
      <c r="J27" s="18"/>
      <c r="K27" s="18"/>
      <c r="L27" s="15"/>
      <c r="M27" s="15"/>
      <c r="N27" s="55"/>
      <c r="O27" s="15"/>
      <c r="P27" s="15"/>
      <c r="Q27" s="68"/>
      <c r="R27"/>
      <c r="S27"/>
      <c r="T27"/>
      <c r="U27"/>
      <c r="V27"/>
      <c r="W27"/>
      <c r="X27"/>
      <c r="Y27"/>
    </row>
    <row r="28" spans="1:25" x14ac:dyDescent="0.2">
      <c r="A28" s="3">
        <f t="shared" ca="1" si="1"/>
        <v>0.72266810895110412</v>
      </c>
      <c r="B28" s="3">
        <f t="shared" ca="1" si="0"/>
        <v>28</v>
      </c>
      <c r="C28" s="4">
        <f t="shared" ca="1" si="2"/>
        <v>28</v>
      </c>
      <c r="D28" s="4"/>
      <c r="E28" s="4"/>
      <c r="F28" s="4"/>
      <c r="G28" s="4"/>
      <c r="H28" s="4"/>
      <c r="I28" s="33">
        <v>22</v>
      </c>
      <c r="J28" s="18"/>
      <c r="K28" s="18"/>
      <c r="L28" s="15"/>
      <c r="M28" s="15"/>
      <c r="N28" s="55"/>
      <c r="O28" s="15"/>
      <c r="P28" s="15"/>
      <c r="Q28" s="68"/>
      <c r="R28"/>
      <c r="S28"/>
      <c r="T28"/>
      <c r="U28"/>
      <c r="V28"/>
      <c r="W28"/>
      <c r="X28"/>
      <c r="Y28"/>
    </row>
    <row r="29" spans="1:25" x14ac:dyDescent="0.2">
      <c r="A29" s="3">
        <f t="shared" ca="1" si="1"/>
        <v>0.68176892286122348</v>
      </c>
      <c r="B29" s="3">
        <f t="shared" ca="1" si="0"/>
        <v>32</v>
      </c>
      <c r="C29" s="4">
        <f t="shared" ca="1" si="2"/>
        <v>32</v>
      </c>
      <c r="D29" s="4"/>
      <c r="E29" s="4"/>
      <c r="F29" s="4"/>
      <c r="G29" s="4"/>
      <c r="H29" s="4"/>
      <c r="I29" s="33">
        <v>23</v>
      </c>
      <c r="J29" s="18"/>
      <c r="K29" s="18"/>
      <c r="L29" s="15"/>
      <c r="M29" s="15"/>
      <c r="N29" s="55"/>
      <c r="O29" s="15"/>
      <c r="P29" s="15"/>
      <c r="Q29" s="68"/>
      <c r="R29"/>
      <c r="S29"/>
      <c r="T29"/>
      <c r="U29"/>
      <c r="V29"/>
      <c r="W29"/>
      <c r="X29"/>
      <c r="Y29"/>
    </row>
    <row r="30" spans="1:25" x14ac:dyDescent="0.2">
      <c r="A30" s="3">
        <f t="shared" ca="1" si="1"/>
        <v>0.73291114287179659</v>
      </c>
      <c r="B30" s="3">
        <f t="shared" ca="1" si="0"/>
        <v>25</v>
      </c>
      <c r="C30" s="4">
        <f t="shared" ca="1" si="2"/>
        <v>25</v>
      </c>
      <c r="D30" s="4"/>
      <c r="E30" s="4"/>
      <c r="F30" s="4"/>
      <c r="G30" s="4"/>
      <c r="H30" s="4"/>
      <c r="I30" s="33">
        <v>24</v>
      </c>
      <c r="J30" s="18"/>
      <c r="K30" s="18"/>
      <c r="L30" s="15"/>
      <c r="M30" s="15"/>
      <c r="N30" s="55"/>
      <c r="O30" s="15"/>
      <c r="P30" s="15"/>
      <c r="Q30" s="68"/>
      <c r="R30"/>
      <c r="S30"/>
      <c r="T30"/>
      <c r="U30"/>
      <c r="V30"/>
      <c r="W30"/>
      <c r="X30"/>
      <c r="Y30"/>
    </row>
    <row r="31" spans="1:25" x14ac:dyDescent="0.2">
      <c r="A31" s="3">
        <f t="shared" ca="1" si="1"/>
        <v>0.69607262468248698</v>
      </c>
      <c r="B31" s="3">
        <f t="shared" ca="1" si="0"/>
        <v>30</v>
      </c>
      <c r="C31" s="4">
        <f t="shared" ca="1" si="2"/>
        <v>30</v>
      </c>
      <c r="D31" s="4"/>
      <c r="E31" s="4"/>
      <c r="F31" s="4"/>
      <c r="G31" s="4"/>
      <c r="H31" s="4"/>
      <c r="I31" s="33">
        <v>25</v>
      </c>
      <c r="J31" s="18"/>
      <c r="K31" s="18"/>
      <c r="L31" s="15"/>
      <c r="M31" s="15"/>
      <c r="N31" s="55"/>
      <c r="O31" s="15"/>
      <c r="P31" s="15"/>
      <c r="Q31" s="68"/>
      <c r="R31"/>
      <c r="S31"/>
      <c r="T31"/>
      <c r="U31"/>
      <c r="V31"/>
      <c r="W31"/>
      <c r="X31"/>
      <c r="Y31"/>
    </row>
    <row r="32" spans="1:25" x14ac:dyDescent="0.2">
      <c r="A32" s="3">
        <f t="shared" ca="1" si="1"/>
        <v>6.619454308017636E-2</v>
      </c>
      <c r="B32" s="3">
        <f t="shared" ca="1" si="0"/>
        <v>93</v>
      </c>
      <c r="C32" s="4">
        <f t="shared" ca="1" si="2"/>
        <v>93</v>
      </c>
      <c r="D32" s="4"/>
      <c r="E32" s="4"/>
      <c r="F32" s="4"/>
      <c r="G32" s="4"/>
      <c r="H32" s="4"/>
      <c r="I32" s="33">
        <v>26</v>
      </c>
      <c r="J32" s="18"/>
      <c r="K32" s="18"/>
      <c r="L32" s="15"/>
      <c r="M32" s="15"/>
      <c r="N32" s="55"/>
      <c r="O32" s="15"/>
      <c r="P32" s="15"/>
      <c r="Q32" s="68"/>
      <c r="R32"/>
      <c r="S32"/>
      <c r="T32"/>
      <c r="U32"/>
      <c r="V32"/>
      <c r="W32"/>
      <c r="X32"/>
      <c r="Y32"/>
    </row>
    <row r="33" spans="1:25" x14ac:dyDescent="0.2">
      <c r="A33" s="3">
        <f t="shared" ca="1" si="1"/>
        <v>0.52355131378522324</v>
      </c>
      <c r="B33" s="3">
        <f t="shared" ca="1" si="0"/>
        <v>54</v>
      </c>
      <c r="C33" s="4">
        <f t="shared" ca="1" si="2"/>
        <v>54</v>
      </c>
      <c r="D33" s="4"/>
      <c r="E33" s="4"/>
      <c r="F33" s="4"/>
      <c r="G33" s="4"/>
      <c r="H33" s="4"/>
      <c r="I33" s="33">
        <v>27</v>
      </c>
      <c r="J33" s="18"/>
      <c r="K33" s="18"/>
      <c r="L33" s="15"/>
      <c r="M33" s="15"/>
      <c r="N33" s="55"/>
      <c r="O33" s="15"/>
      <c r="P33" s="15"/>
      <c r="Q33" s="68"/>
      <c r="R33"/>
      <c r="S33"/>
      <c r="T33"/>
      <c r="U33"/>
      <c r="V33"/>
      <c r="W33"/>
      <c r="X33"/>
      <c r="Y33"/>
    </row>
    <row r="34" spans="1:25" x14ac:dyDescent="0.2">
      <c r="A34" s="3">
        <f t="shared" ca="1" si="1"/>
        <v>0.85660243850696349</v>
      </c>
      <c r="B34" s="3">
        <f t="shared" ca="1" si="0"/>
        <v>13</v>
      </c>
      <c r="C34" s="4">
        <f t="shared" ca="1" si="2"/>
        <v>13</v>
      </c>
      <c r="D34" s="4"/>
      <c r="E34" s="4"/>
      <c r="F34" s="4"/>
      <c r="G34" s="4"/>
      <c r="H34" s="4"/>
      <c r="I34" s="33">
        <v>28</v>
      </c>
      <c r="J34" s="18"/>
      <c r="K34" s="18"/>
      <c r="L34" s="15"/>
      <c r="M34" s="15"/>
      <c r="N34" s="55"/>
      <c r="O34" s="15"/>
      <c r="P34" s="15"/>
      <c r="Q34" s="68"/>
      <c r="R34"/>
      <c r="S34"/>
      <c r="T34"/>
      <c r="U34"/>
      <c r="V34"/>
      <c r="W34"/>
      <c r="X34"/>
      <c r="Y34"/>
    </row>
    <row r="35" spans="1:25" x14ac:dyDescent="0.2">
      <c r="A35" s="3">
        <f t="shared" ca="1" si="1"/>
        <v>0.35797266042710207</v>
      </c>
      <c r="B35" s="3">
        <f t="shared" ca="1" si="0"/>
        <v>68</v>
      </c>
      <c r="C35" s="4">
        <f t="shared" ca="1" si="2"/>
        <v>68</v>
      </c>
      <c r="D35" s="4"/>
      <c r="E35" s="4"/>
      <c r="F35" s="4"/>
      <c r="G35" s="4"/>
      <c r="H35" s="4"/>
      <c r="I35" s="33">
        <v>29</v>
      </c>
      <c r="J35" s="18"/>
      <c r="K35" s="18"/>
      <c r="L35" s="15"/>
      <c r="M35" s="15"/>
      <c r="N35" s="55"/>
      <c r="O35" s="15"/>
      <c r="P35" s="15"/>
      <c r="Q35" s="68"/>
      <c r="R35"/>
      <c r="S35"/>
      <c r="T35"/>
      <c r="U35"/>
      <c r="V35"/>
      <c r="W35"/>
      <c r="X35"/>
      <c r="Y35"/>
    </row>
    <row r="36" spans="1:25" x14ac:dyDescent="0.2">
      <c r="A36" s="3">
        <f t="shared" ca="1" si="1"/>
        <v>0.54224114522630218</v>
      </c>
      <c r="B36" s="3">
        <f t="shared" ca="1" si="0"/>
        <v>52</v>
      </c>
      <c r="C36" s="4">
        <f t="shared" ca="1" si="2"/>
        <v>52</v>
      </c>
      <c r="D36" s="4"/>
      <c r="E36" s="4"/>
      <c r="F36" s="4"/>
      <c r="G36" s="4"/>
      <c r="H36" s="4"/>
      <c r="I36" s="33">
        <v>30</v>
      </c>
      <c r="J36" s="18"/>
      <c r="K36" s="18"/>
      <c r="L36" s="15"/>
      <c r="M36" s="15"/>
      <c r="N36" s="55"/>
      <c r="O36" s="15"/>
      <c r="P36" s="15"/>
      <c r="Q36" s="68"/>
      <c r="R36"/>
      <c r="S36"/>
      <c r="T36"/>
      <c r="U36"/>
      <c r="V36"/>
      <c r="W36"/>
      <c r="X36"/>
      <c r="Y36"/>
    </row>
    <row r="37" spans="1:25" x14ac:dyDescent="0.2">
      <c r="A37" s="3">
        <f t="shared" ca="1" si="1"/>
        <v>0.22575450088605264</v>
      </c>
      <c r="B37" s="3">
        <f t="shared" ca="1" si="0"/>
        <v>79</v>
      </c>
      <c r="C37" s="4">
        <f t="shared" ca="1" si="2"/>
        <v>79</v>
      </c>
      <c r="D37" s="4"/>
      <c r="E37" s="4"/>
      <c r="F37" s="4"/>
      <c r="G37" s="4"/>
      <c r="H37" s="4"/>
      <c r="I37" s="33">
        <v>31</v>
      </c>
      <c r="J37" s="18"/>
      <c r="K37" s="18"/>
      <c r="L37" s="15"/>
      <c r="M37" s="15"/>
      <c r="N37" s="55"/>
      <c r="O37" s="15"/>
      <c r="P37" s="15"/>
      <c r="Q37" s="68"/>
      <c r="R37"/>
      <c r="S37"/>
      <c r="T37"/>
      <c r="U37"/>
      <c r="V37"/>
      <c r="W37"/>
      <c r="X37"/>
      <c r="Y37"/>
    </row>
    <row r="38" spans="1:25" x14ac:dyDescent="0.2">
      <c r="A38" s="3">
        <f t="shared" ca="1" si="1"/>
        <v>0.3329649427160104</v>
      </c>
      <c r="B38" s="3">
        <f t="shared" ca="1" si="0"/>
        <v>71</v>
      </c>
      <c r="C38" s="4">
        <f t="shared" ca="1" si="2"/>
        <v>71</v>
      </c>
      <c r="D38" s="4"/>
      <c r="E38" s="4"/>
      <c r="F38" s="4"/>
      <c r="G38" s="4"/>
      <c r="H38" s="4"/>
      <c r="I38" s="33">
        <v>32</v>
      </c>
      <c r="J38" s="18"/>
      <c r="K38" s="18"/>
      <c r="L38" s="15"/>
      <c r="M38" s="15"/>
      <c r="N38" s="55"/>
      <c r="O38" s="15"/>
      <c r="P38" s="15"/>
      <c r="Q38" s="68"/>
      <c r="R38"/>
      <c r="S38"/>
      <c r="T38"/>
      <c r="U38"/>
      <c r="V38"/>
      <c r="W38"/>
      <c r="X38"/>
      <c r="Y38"/>
    </row>
    <row r="39" spans="1:25" x14ac:dyDescent="0.2">
      <c r="A39" s="3">
        <f t="shared" ca="1" si="1"/>
        <v>0.72793701840940017</v>
      </c>
      <c r="B39" s="3">
        <f t="shared" ca="1" si="0"/>
        <v>27</v>
      </c>
      <c r="C39" s="4">
        <f t="shared" ca="1" si="2"/>
        <v>27</v>
      </c>
      <c r="D39" s="4"/>
      <c r="E39" s="4"/>
      <c r="F39" s="4"/>
      <c r="G39" s="4"/>
      <c r="H39" s="4"/>
      <c r="I39" s="33">
        <v>33</v>
      </c>
      <c r="J39" s="18"/>
      <c r="K39" s="18"/>
      <c r="L39" s="15"/>
      <c r="M39" s="15"/>
      <c r="N39" s="55"/>
      <c r="O39" s="15"/>
      <c r="P39" s="15"/>
      <c r="Q39" s="68"/>
      <c r="R39"/>
      <c r="S39"/>
      <c r="T39"/>
      <c r="U39"/>
      <c r="V39"/>
      <c r="W39"/>
      <c r="X39"/>
      <c r="Y39"/>
    </row>
    <row r="40" spans="1:25" x14ac:dyDescent="0.2">
      <c r="A40" s="3">
        <f t="shared" ca="1" si="1"/>
        <v>5.8068405472242568E-2</v>
      </c>
      <c r="B40" s="3">
        <f t="shared" ca="1" si="0"/>
        <v>96</v>
      </c>
      <c r="C40" s="4">
        <f t="shared" ca="1" si="2"/>
        <v>96</v>
      </c>
      <c r="D40" s="4"/>
      <c r="E40" s="4"/>
      <c r="F40" s="4"/>
      <c r="G40" s="4"/>
      <c r="H40" s="4"/>
      <c r="I40" s="33">
        <v>34</v>
      </c>
      <c r="J40" s="18"/>
      <c r="K40" s="18"/>
      <c r="L40" s="15"/>
      <c r="M40" s="15"/>
      <c r="N40" s="55"/>
      <c r="O40" s="15"/>
      <c r="P40" s="15"/>
      <c r="Q40" s="68"/>
      <c r="R40"/>
      <c r="S40"/>
      <c r="T40"/>
      <c r="U40"/>
      <c r="V40"/>
      <c r="W40"/>
      <c r="X40"/>
      <c r="Y40"/>
    </row>
    <row r="41" spans="1:25" x14ac:dyDescent="0.2">
      <c r="A41" s="3">
        <f t="shared" ca="1" si="1"/>
        <v>0.42395849143800424</v>
      </c>
      <c r="B41" s="3">
        <f t="shared" ca="1" si="0"/>
        <v>64</v>
      </c>
      <c r="C41" s="4">
        <f t="shared" ca="1" si="2"/>
        <v>64</v>
      </c>
      <c r="D41" s="4"/>
      <c r="E41" s="4"/>
      <c r="F41" s="4"/>
      <c r="G41" s="4"/>
      <c r="H41" s="4"/>
      <c r="I41" s="33">
        <v>35</v>
      </c>
      <c r="J41" s="18"/>
      <c r="K41" s="18"/>
      <c r="L41" s="15"/>
      <c r="M41" s="15"/>
      <c r="N41" s="55"/>
      <c r="O41" s="15"/>
      <c r="P41" s="15"/>
      <c r="Q41" s="68"/>
      <c r="R41"/>
      <c r="S41"/>
      <c r="T41"/>
      <c r="U41"/>
      <c r="V41"/>
      <c r="W41"/>
      <c r="X41"/>
      <c r="Y41"/>
    </row>
    <row r="42" spans="1:25" x14ac:dyDescent="0.2">
      <c r="A42" s="3">
        <f t="shared" ca="1" si="1"/>
        <v>0.33749914813524651</v>
      </c>
      <c r="B42" s="3">
        <f t="shared" ca="1" si="0"/>
        <v>70</v>
      </c>
      <c r="C42" s="4">
        <f t="shared" ca="1" si="2"/>
        <v>70</v>
      </c>
      <c r="D42" s="4"/>
      <c r="E42" s="4"/>
      <c r="F42" s="4"/>
      <c r="G42" s="4"/>
      <c r="H42" s="4"/>
      <c r="I42" s="33">
        <v>36</v>
      </c>
      <c r="J42" s="18"/>
      <c r="K42" s="18"/>
      <c r="L42" s="15"/>
      <c r="M42" s="15"/>
      <c r="N42" s="55"/>
      <c r="O42" s="15"/>
      <c r="P42" s="15"/>
      <c r="Q42" s="68"/>
      <c r="R42"/>
      <c r="S42"/>
      <c r="T42"/>
      <c r="U42"/>
      <c r="V42"/>
      <c r="W42"/>
      <c r="X42"/>
      <c r="Y42"/>
    </row>
    <row r="43" spans="1:25" x14ac:dyDescent="0.2">
      <c r="A43" s="3">
        <f t="shared" ca="1" si="1"/>
        <v>0.70596403501779603</v>
      </c>
      <c r="B43" s="3">
        <f t="shared" ca="1" si="0"/>
        <v>29</v>
      </c>
      <c r="C43" s="4">
        <f t="shared" ca="1" si="2"/>
        <v>29</v>
      </c>
      <c r="D43" s="4"/>
      <c r="E43" s="4"/>
      <c r="F43" s="4"/>
      <c r="G43" s="4"/>
      <c r="H43" s="4"/>
      <c r="I43" s="33">
        <v>37</v>
      </c>
      <c r="J43" s="18"/>
      <c r="K43" s="18"/>
      <c r="L43" s="15"/>
      <c r="M43" s="15"/>
      <c r="N43" s="55"/>
      <c r="O43" s="15"/>
      <c r="P43" s="15"/>
      <c r="Q43" s="68"/>
      <c r="R43"/>
      <c r="S43"/>
      <c r="T43"/>
      <c r="U43"/>
      <c r="V43"/>
      <c r="W43"/>
      <c r="X43"/>
      <c r="Y43"/>
    </row>
    <row r="44" spans="1:25" x14ac:dyDescent="0.2">
      <c r="A44" s="3">
        <f t="shared" ca="1" si="1"/>
        <v>8.9958225172322881E-2</v>
      </c>
      <c r="B44" s="3">
        <f t="shared" ca="1" si="0"/>
        <v>91</v>
      </c>
      <c r="C44" s="4">
        <f t="shared" ca="1" si="2"/>
        <v>91</v>
      </c>
      <c r="D44" s="4"/>
      <c r="E44" s="4"/>
      <c r="F44" s="4"/>
      <c r="G44" s="4"/>
      <c r="H44" s="4"/>
      <c r="I44" s="33">
        <v>38</v>
      </c>
      <c r="J44" s="18"/>
      <c r="K44" s="18"/>
      <c r="L44" s="15"/>
      <c r="M44" s="15"/>
      <c r="N44" s="55"/>
      <c r="O44" s="15"/>
      <c r="P44" s="15"/>
      <c r="Q44" s="68"/>
      <c r="R44"/>
      <c r="S44"/>
      <c r="T44"/>
      <c r="U44"/>
      <c r="V44"/>
      <c r="W44"/>
      <c r="X44"/>
      <c r="Y44"/>
    </row>
    <row r="45" spans="1:25" x14ac:dyDescent="0.2">
      <c r="A45" s="3">
        <f t="shared" ca="1" si="1"/>
        <v>2.0689885801830732E-2</v>
      </c>
      <c r="B45" s="3">
        <f t="shared" ca="1" si="0"/>
        <v>98</v>
      </c>
      <c r="C45" s="4">
        <f t="shared" ca="1" si="2"/>
        <v>98</v>
      </c>
      <c r="D45" s="4"/>
      <c r="E45" s="4"/>
      <c r="F45" s="4"/>
      <c r="G45" s="4"/>
      <c r="H45" s="4"/>
      <c r="I45" s="33">
        <v>39</v>
      </c>
      <c r="J45" s="18"/>
      <c r="K45" s="18"/>
      <c r="L45" s="15"/>
      <c r="M45" s="15"/>
      <c r="N45" s="55"/>
      <c r="O45" s="15"/>
      <c r="P45" s="15"/>
      <c r="Q45" s="68"/>
      <c r="R45"/>
      <c r="S45"/>
      <c r="T45"/>
      <c r="U45"/>
      <c r="V45"/>
      <c r="W45"/>
      <c r="X45"/>
      <c r="Y45"/>
    </row>
    <row r="46" spans="1:25" x14ac:dyDescent="0.2">
      <c r="A46" s="3">
        <f t="shared" ca="1" si="1"/>
        <v>0.66093678739625383</v>
      </c>
      <c r="B46" s="3">
        <f t="shared" ca="1" si="0"/>
        <v>34</v>
      </c>
      <c r="C46" s="4">
        <f t="shared" ca="1" si="2"/>
        <v>34</v>
      </c>
      <c r="D46" s="4"/>
      <c r="E46" s="4"/>
      <c r="F46" s="4"/>
      <c r="G46" s="4"/>
      <c r="H46" s="4"/>
      <c r="I46" s="33">
        <v>40</v>
      </c>
      <c r="J46" s="18"/>
      <c r="K46" s="18"/>
      <c r="L46" s="15"/>
      <c r="M46" s="15"/>
      <c r="N46" s="55"/>
      <c r="O46" s="15"/>
      <c r="P46" s="15"/>
      <c r="Q46" s="68"/>
      <c r="R46"/>
      <c r="S46"/>
      <c r="T46"/>
      <c r="U46"/>
      <c r="V46"/>
      <c r="W46"/>
      <c r="X46"/>
      <c r="Y46"/>
    </row>
    <row r="47" spans="1:25" x14ac:dyDescent="0.2">
      <c r="A47" s="3">
        <f t="shared" ca="1" si="1"/>
        <v>0.80352255268840911</v>
      </c>
      <c r="B47" s="3">
        <f t="shared" ca="1" si="0"/>
        <v>17</v>
      </c>
      <c r="C47" s="4">
        <f t="shared" ca="1" si="2"/>
        <v>17</v>
      </c>
      <c r="D47" s="4"/>
      <c r="E47" s="4"/>
      <c r="F47" s="4"/>
      <c r="G47" s="4"/>
      <c r="H47" s="4"/>
      <c r="I47" s="33">
        <v>41</v>
      </c>
      <c r="J47" s="18"/>
      <c r="K47" s="18"/>
      <c r="L47" s="15"/>
      <c r="M47" s="15"/>
      <c r="N47" s="55"/>
      <c r="O47" s="15"/>
      <c r="P47" s="15"/>
      <c r="Q47" s="68"/>
      <c r="R47"/>
      <c r="S47"/>
      <c r="T47"/>
      <c r="U47"/>
      <c r="V47"/>
      <c r="W47"/>
      <c r="X47"/>
      <c r="Y47"/>
    </row>
    <row r="48" spans="1:25" x14ac:dyDescent="0.2">
      <c r="A48" s="3">
        <f t="shared" ca="1" si="1"/>
        <v>0.28859960683164598</v>
      </c>
      <c r="B48" s="3">
        <f t="shared" ca="1" si="0"/>
        <v>73</v>
      </c>
      <c r="C48" s="4">
        <f t="shared" ca="1" si="2"/>
        <v>73</v>
      </c>
      <c r="D48" s="4"/>
      <c r="E48" s="4"/>
      <c r="F48" s="4"/>
      <c r="G48" s="4"/>
      <c r="H48" s="4"/>
      <c r="I48" s="33">
        <v>42</v>
      </c>
      <c r="J48" s="18"/>
      <c r="K48" s="18"/>
      <c r="L48" s="15"/>
      <c r="M48" s="15"/>
      <c r="N48" s="55"/>
      <c r="O48" s="15"/>
      <c r="P48" s="15"/>
      <c r="Q48" s="68"/>
      <c r="R48"/>
      <c r="S48"/>
      <c r="T48"/>
      <c r="U48"/>
      <c r="V48"/>
      <c r="W48"/>
      <c r="X48"/>
      <c r="Y48"/>
    </row>
    <row r="49" spans="1:25" x14ac:dyDescent="0.2">
      <c r="A49" s="3">
        <f t="shared" ca="1" si="1"/>
        <v>0.6819126369737879</v>
      </c>
      <c r="B49" s="3">
        <f t="shared" ca="1" si="0"/>
        <v>31</v>
      </c>
      <c r="C49" s="4">
        <f t="shared" ca="1" si="2"/>
        <v>31</v>
      </c>
      <c r="D49" s="4"/>
      <c r="E49" s="4"/>
      <c r="F49" s="4"/>
      <c r="G49" s="4"/>
      <c r="H49" s="4"/>
      <c r="I49" s="33">
        <v>43</v>
      </c>
      <c r="J49" s="18"/>
      <c r="K49" s="18"/>
      <c r="L49" s="15"/>
      <c r="M49" s="15"/>
      <c r="N49" s="55"/>
      <c r="O49" s="15"/>
      <c r="P49" s="15"/>
      <c r="Q49" s="68"/>
      <c r="R49"/>
      <c r="S49"/>
      <c r="T49"/>
      <c r="U49"/>
      <c r="V49"/>
      <c r="W49"/>
      <c r="X49"/>
      <c r="Y49"/>
    </row>
    <row r="50" spans="1:25" x14ac:dyDescent="0.2">
      <c r="A50" s="3">
        <f t="shared" ca="1" si="1"/>
        <v>0.38778818726561859</v>
      </c>
      <c r="B50" s="3">
        <f t="shared" ca="1" si="0"/>
        <v>66</v>
      </c>
      <c r="C50" s="4">
        <f t="shared" ca="1" si="2"/>
        <v>66</v>
      </c>
      <c r="D50" s="4"/>
      <c r="E50" s="4"/>
      <c r="F50" s="4"/>
      <c r="G50" s="4"/>
      <c r="H50" s="4"/>
      <c r="I50" s="33">
        <v>44</v>
      </c>
      <c r="J50" s="18"/>
      <c r="K50" s="18"/>
      <c r="L50" s="15"/>
      <c r="M50" s="15"/>
      <c r="N50" s="55"/>
      <c r="O50" s="15"/>
      <c r="P50" s="15"/>
      <c r="Q50" s="68"/>
      <c r="R50"/>
      <c r="S50"/>
      <c r="T50"/>
      <c r="U50"/>
      <c r="V50"/>
      <c r="W50"/>
      <c r="X50"/>
      <c r="Y50"/>
    </row>
    <row r="51" spans="1:25" x14ac:dyDescent="0.2">
      <c r="A51" s="3">
        <f t="shared" ca="1" si="1"/>
        <v>0.25523802040556831</v>
      </c>
      <c r="B51" s="3">
        <f t="shared" ca="1" si="0"/>
        <v>78</v>
      </c>
      <c r="C51" s="4">
        <f t="shared" ca="1" si="2"/>
        <v>78</v>
      </c>
      <c r="D51" s="4"/>
      <c r="E51" s="4"/>
      <c r="F51" s="4"/>
      <c r="G51" s="4"/>
      <c r="H51" s="4"/>
      <c r="I51" s="33">
        <v>45</v>
      </c>
      <c r="J51" s="18"/>
      <c r="K51" s="18"/>
      <c r="L51" s="15"/>
      <c r="M51" s="15"/>
      <c r="N51" s="55"/>
      <c r="O51" s="15"/>
      <c r="P51" s="15"/>
      <c r="Q51" s="68"/>
      <c r="R51"/>
      <c r="S51"/>
      <c r="T51"/>
      <c r="U51"/>
      <c r="V51"/>
      <c r="W51"/>
      <c r="X51"/>
      <c r="Y51"/>
    </row>
    <row r="52" spans="1:25" x14ac:dyDescent="0.2">
      <c r="A52" s="3">
        <f t="shared" ca="1" si="1"/>
        <v>0.55069189051378931</v>
      </c>
      <c r="B52" s="3">
        <f t="shared" ca="1" si="0"/>
        <v>49</v>
      </c>
      <c r="C52" s="4">
        <f t="shared" ca="1" si="2"/>
        <v>49</v>
      </c>
      <c r="D52" s="4"/>
      <c r="E52" s="4"/>
      <c r="F52" s="4"/>
      <c r="G52" s="4"/>
      <c r="H52" s="4"/>
      <c r="I52" s="33">
        <v>46</v>
      </c>
      <c r="J52" s="18"/>
      <c r="K52" s="18"/>
      <c r="L52" s="15"/>
      <c r="M52" s="15"/>
      <c r="N52" s="55"/>
      <c r="O52" s="15"/>
      <c r="P52" s="15"/>
      <c r="Q52" s="68"/>
      <c r="R52"/>
      <c r="S52"/>
      <c r="T52"/>
      <c r="U52"/>
      <c r="V52"/>
      <c r="W52"/>
      <c r="X52"/>
      <c r="Y52"/>
    </row>
    <row r="53" spans="1:25" x14ac:dyDescent="0.2">
      <c r="A53" s="3">
        <f t="shared" ca="1" si="1"/>
        <v>0.98663815558924017</v>
      </c>
      <c r="B53" s="3">
        <f t="shared" ca="1" si="0"/>
        <v>2</v>
      </c>
      <c r="C53" s="4">
        <f t="shared" ca="1" si="2"/>
        <v>2</v>
      </c>
      <c r="D53" s="4"/>
      <c r="E53" s="4"/>
      <c r="F53" s="4"/>
      <c r="G53" s="4"/>
      <c r="H53" s="4"/>
      <c r="I53" s="33">
        <v>47</v>
      </c>
      <c r="J53" s="18"/>
      <c r="K53" s="18"/>
      <c r="L53" s="15"/>
      <c r="M53" s="15"/>
      <c r="N53" s="55"/>
      <c r="O53" s="15"/>
      <c r="P53" s="15"/>
      <c r="Q53" s="68"/>
      <c r="R53"/>
      <c r="S53"/>
      <c r="T53"/>
      <c r="U53"/>
      <c r="V53"/>
      <c r="W53"/>
      <c r="X53"/>
      <c r="Y53"/>
    </row>
    <row r="54" spans="1:25" x14ac:dyDescent="0.2">
      <c r="A54" s="3">
        <f t="shared" ca="1" si="1"/>
        <v>0.48314017613783</v>
      </c>
      <c r="B54" s="3">
        <f t="shared" ca="1" si="0"/>
        <v>57</v>
      </c>
      <c r="C54" s="4">
        <f t="shared" ca="1" si="2"/>
        <v>57</v>
      </c>
      <c r="D54" s="4"/>
      <c r="E54" s="4"/>
      <c r="F54" s="4"/>
      <c r="G54" s="4"/>
      <c r="H54" s="4"/>
      <c r="I54" s="33">
        <v>48</v>
      </c>
      <c r="J54" s="18"/>
      <c r="K54" s="18"/>
      <c r="L54" s="15"/>
      <c r="M54" s="15"/>
      <c r="N54" s="55"/>
      <c r="O54" s="15"/>
      <c r="P54" s="15"/>
      <c r="Q54" s="68"/>
      <c r="R54"/>
      <c r="S54"/>
      <c r="T54"/>
      <c r="U54"/>
      <c r="V54"/>
      <c r="W54"/>
      <c r="X54"/>
      <c r="Y54"/>
    </row>
    <row r="55" spans="1:25" x14ac:dyDescent="0.2">
      <c r="A55" s="3">
        <f t="shared" ca="1" si="1"/>
        <v>0.16033921789200933</v>
      </c>
      <c r="B55" s="3">
        <f t="shared" ca="1" si="0"/>
        <v>84</v>
      </c>
      <c r="C55" s="4">
        <f t="shared" ca="1" si="2"/>
        <v>84</v>
      </c>
      <c r="D55" s="4"/>
      <c r="E55" s="4"/>
      <c r="F55" s="4"/>
      <c r="G55" s="4"/>
      <c r="H55" s="4"/>
      <c r="I55" s="33">
        <v>49</v>
      </c>
      <c r="J55" s="18"/>
      <c r="K55" s="18"/>
      <c r="L55" s="15"/>
      <c r="M55" s="15"/>
      <c r="N55" s="55"/>
      <c r="O55" s="15"/>
      <c r="P55" s="15"/>
      <c r="Q55" s="68"/>
      <c r="R55"/>
      <c r="S55"/>
      <c r="T55"/>
      <c r="U55"/>
      <c r="V55"/>
      <c r="W55"/>
      <c r="X55"/>
      <c r="Y55"/>
    </row>
    <row r="56" spans="1:25" x14ac:dyDescent="0.2">
      <c r="A56" s="3">
        <f t="shared" ca="1" si="1"/>
        <v>0.57103060498023295</v>
      </c>
      <c r="B56" s="3">
        <f t="shared" ca="1" si="0"/>
        <v>44</v>
      </c>
      <c r="C56" s="4">
        <f t="shared" ca="1" si="2"/>
        <v>44</v>
      </c>
      <c r="D56" s="4"/>
      <c r="E56" s="4"/>
      <c r="F56" s="4"/>
      <c r="G56" s="4"/>
      <c r="H56" s="4"/>
      <c r="I56" s="33">
        <v>50</v>
      </c>
      <c r="J56" s="18"/>
      <c r="K56" s="18"/>
      <c r="L56" s="15"/>
      <c r="M56" s="15"/>
      <c r="N56" s="55"/>
      <c r="O56" s="15"/>
      <c r="P56" s="15"/>
      <c r="Q56" s="68"/>
      <c r="R56"/>
      <c r="S56"/>
      <c r="T56"/>
      <c r="U56"/>
      <c r="V56"/>
      <c r="W56"/>
      <c r="X56"/>
      <c r="Y56"/>
    </row>
    <row r="57" spans="1:25" x14ac:dyDescent="0.2">
      <c r="A57" s="3">
        <f t="shared" ca="1" si="1"/>
        <v>4.3759189646834784E-2</v>
      </c>
      <c r="B57" s="3">
        <f t="shared" ca="1" si="0"/>
        <v>97</v>
      </c>
      <c r="C57" s="4">
        <f t="shared" ca="1" si="2"/>
        <v>97</v>
      </c>
      <c r="D57" s="4"/>
      <c r="E57" s="4"/>
      <c r="F57" s="4"/>
      <c r="G57" s="4"/>
      <c r="H57" s="4"/>
      <c r="I57" s="33">
        <v>51</v>
      </c>
      <c r="J57" s="18"/>
      <c r="K57" s="18"/>
      <c r="L57" s="15"/>
      <c r="M57" s="15"/>
      <c r="N57" s="55"/>
      <c r="O57" s="15"/>
      <c r="P57" s="15"/>
      <c r="Q57" s="68"/>
      <c r="R57"/>
      <c r="S57"/>
      <c r="T57"/>
      <c r="U57"/>
      <c r="V57"/>
      <c r="W57"/>
      <c r="X57"/>
      <c r="Y57"/>
    </row>
    <row r="58" spans="1:25" x14ac:dyDescent="0.2">
      <c r="A58" s="3">
        <f t="shared" ca="1" si="1"/>
        <v>0.38633837504702084</v>
      </c>
      <c r="B58" s="3">
        <f t="shared" ca="1" si="0"/>
        <v>67</v>
      </c>
      <c r="C58" s="4">
        <f t="shared" ca="1" si="2"/>
        <v>67</v>
      </c>
      <c r="D58" s="4"/>
      <c r="E58" s="4"/>
      <c r="F58" s="4"/>
      <c r="G58" s="4"/>
      <c r="H58" s="4"/>
      <c r="I58" s="33">
        <v>52</v>
      </c>
      <c r="J58" s="18"/>
      <c r="K58" s="18"/>
      <c r="L58" s="15"/>
      <c r="M58" s="15"/>
      <c r="N58" s="55"/>
      <c r="O58" s="15"/>
      <c r="P58" s="15"/>
      <c r="Q58" s="68"/>
      <c r="R58"/>
      <c r="S58"/>
      <c r="T58"/>
      <c r="U58"/>
      <c r="V58"/>
      <c r="W58"/>
      <c r="X58"/>
      <c r="Y58"/>
    </row>
    <row r="59" spans="1:25" x14ac:dyDescent="0.2">
      <c r="A59" s="3">
        <f t="shared" ca="1" si="1"/>
        <v>0.25756792954968566</v>
      </c>
      <c r="B59" s="3">
        <f t="shared" ca="1" si="0"/>
        <v>77</v>
      </c>
      <c r="C59" s="4">
        <f t="shared" ca="1" si="2"/>
        <v>77</v>
      </c>
      <c r="D59" s="4"/>
      <c r="E59" s="4"/>
      <c r="F59" s="4"/>
      <c r="G59" s="4"/>
      <c r="H59" s="4"/>
      <c r="I59" s="33">
        <v>53</v>
      </c>
      <c r="J59" s="18"/>
      <c r="K59" s="18"/>
      <c r="L59" s="15"/>
      <c r="M59" s="15"/>
      <c r="N59" s="55"/>
      <c r="O59" s="15"/>
      <c r="P59" s="15"/>
      <c r="Q59" s="68"/>
      <c r="R59"/>
      <c r="S59"/>
      <c r="T59"/>
      <c r="U59"/>
      <c r="V59"/>
      <c r="W59"/>
      <c r="X59"/>
      <c r="Y59"/>
    </row>
    <row r="60" spans="1:25" x14ac:dyDescent="0.2">
      <c r="A60" s="3">
        <f t="shared" ca="1" si="1"/>
        <v>0.97598733558105644</v>
      </c>
      <c r="B60" s="3">
        <f t="shared" ca="1" si="0"/>
        <v>4</v>
      </c>
      <c r="C60" s="4">
        <f t="shared" ca="1" si="2"/>
        <v>4</v>
      </c>
      <c r="D60" s="4"/>
      <c r="E60" s="4"/>
      <c r="F60" s="4"/>
      <c r="G60" s="4"/>
      <c r="H60" s="4"/>
      <c r="I60" s="33">
        <v>54</v>
      </c>
      <c r="J60" s="18"/>
      <c r="K60" s="18"/>
      <c r="L60" s="15"/>
      <c r="M60" s="15"/>
      <c r="N60" s="55"/>
      <c r="O60" s="15"/>
      <c r="P60" s="15"/>
      <c r="Q60" s="68"/>
      <c r="R60"/>
      <c r="S60"/>
      <c r="T60"/>
      <c r="U60"/>
      <c r="V60"/>
      <c r="W60"/>
      <c r="X60"/>
      <c r="Y60"/>
    </row>
    <row r="61" spans="1:25" x14ac:dyDescent="0.2">
      <c r="A61" s="3">
        <f t="shared" ca="1" si="1"/>
        <v>0.44920439946215285</v>
      </c>
      <c r="B61" s="3">
        <f t="shared" ca="1" si="0"/>
        <v>59</v>
      </c>
      <c r="C61" s="4">
        <f t="shared" ca="1" si="2"/>
        <v>59</v>
      </c>
      <c r="D61" s="4"/>
      <c r="E61" s="4"/>
      <c r="F61" s="4"/>
      <c r="G61" s="4"/>
      <c r="H61" s="4"/>
      <c r="I61" s="33">
        <v>55</v>
      </c>
      <c r="J61" s="18"/>
      <c r="K61" s="18"/>
      <c r="L61" s="15"/>
      <c r="M61" s="15"/>
      <c r="N61" s="55"/>
      <c r="O61" s="15"/>
      <c r="P61" s="15"/>
      <c r="Q61" s="68"/>
      <c r="R61"/>
      <c r="S61"/>
      <c r="T61"/>
      <c r="U61"/>
      <c r="V61"/>
      <c r="W61"/>
      <c r="X61"/>
      <c r="Y61"/>
    </row>
    <row r="62" spans="1:25" x14ac:dyDescent="0.2">
      <c r="A62" s="3">
        <f t="shared" ca="1" si="1"/>
        <v>6.8350009259272038E-2</v>
      </c>
      <c r="B62" s="3">
        <f t="shared" ca="1" si="0"/>
        <v>92</v>
      </c>
      <c r="C62" s="4">
        <f t="shared" ca="1" si="2"/>
        <v>92</v>
      </c>
      <c r="D62" s="4"/>
      <c r="E62" s="4"/>
      <c r="F62" s="4"/>
      <c r="G62" s="4"/>
      <c r="H62" s="4"/>
      <c r="I62" s="33">
        <v>56</v>
      </c>
      <c r="J62" s="18"/>
      <c r="K62" s="18"/>
      <c r="L62" s="15"/>
      <c r="M62" s="15"/>
      <c r="N62" s="55"/>
      <c r="O62" s="15"/>
      <c r="P62" s="15"/>
      <c r="Q62" s="68"/>
      <c r="R62"/>
      <c r="S62"/>
      <c r="T62"/>
      <c r="U62"/>
      <c r="V62"/>
      <c r="W62"/>
      <c r="X62"/>
      <c r="Y62"/>
    </row>
    <row r="63" spans="1:25" x14ac:dyDescent="0.2">
      <c r="A63" s="3">
        <f t="shared" ca="1" si="1"/>
        <v>0.68021910645594452</v>
      </c>
      <c r="B63" s="3">
        <f t="shared" ca="1" si="0"/>
        <v>33</v>
      </c>
      <c r="C63" s="4">
        <f t="shared" ca="1" si="2"/>
        <v>33</v>
      </c>
      <c r="D63" s="4"/>
      <c r="E63" s="4"/>
      <c r="F63" s="4"/>
      <c r="G63" s="4"/>
      <c r="H63" s="4"/>
      <c r="I63" s="33">
        <v>57</v>
      </c>
      <c r="J63" s="18"/>
      <c r="K63" s="18"/>
      <c r="L63" s="15"/>
      <c r="M63" s="15"/>
      <c r="N63" s="55"/>
      <c r="O63" s="15"/>
      <c r="P63" s="15"/>
      <c r="Q63" s="68"/>
      <c r="R63"/>
      <c r="S63"/>
      <c r="T63"/>
      <c r="U63"/>
      <c r="V63"/>
      <c r="W63"/>
      <c r="X63"/>
      <c r="Y63"/>
    </row>
    <row r="64" spans="1:25" x14ac:dyDescent="0.2">
      <c r="A64" s="3">
        <f t="shared" ca="1" si="1"/>
        <v>0.58198678072531929</v>
      </c>
      <c r="B64" s="3">
        <f t="shared" ca="1" si="0"/>
        <v>43</v>
      </c>
      <c r="C64" s="4">
        <f t="shared" ca="1" si="2"/>
        <v>43</v>
      </c>
      <c r="D64" s="4"/>
      <c r="E64" s="4"/>
      <c r="F64" s="4"/>
      <c r="G64" s="4"/>
      <c r="H64" s="4"/>
      <c r="I64" s="33">
        <v>58</v>
      </c>
      <c r="J64" s="18"/>
      <c r="K64" s="18"/>
      <c r="L64" s="15"/>
      <c r="M64" s="15"/>
      <c r="N64" s="55"/>
      <c r="O64" s="15"/>
      <c r="P64" s="15"/>
      <c r="Q64" s="68"/>
      <c r="R64"/>
      <c r="S64"/>
      <c r="T64"/>
      <c r="U64"/>
      <c r="V64"/>
      <c r="W64"/>
      <c r="X64"/>
      <c r="Y64"/>
    </row>
    <row r="65" spans="1:25" x14ac:dyDescent="0.2">
      <c r="A65" s="3">
        <f t="shared" ca="1" si="1"/>
        <v>0.26540260612676425</v>
      </c>
      <c r="B65" s="3">
        <f t="shared" ca="1" si="0"/>
        <v>76</v>
      </c>
      <c r="C65" s="4">
        <f t="shared" ca="1" si="2"/>
        <v>76</v>
      </c>
      <c r="D65" s="4"/>
      <c r="E65" s="4"/>
      <c r="F65" s="4"/>
      <c r="G65" s="4"/>
      <c r="H65" s="4"/>
      <c r="I65" s="33">
        <v>59</v>
      </c>
      <c r="J65" s="18"/>
      <c r="K65" s="18"/>
      <c r="L65" s="15"/>
      <c r="M65" s="15"/>
      <c r="N65" s="55"/>
      <c r="O65" s="15"/>
      <c r="P65" s="15"/>
      <c r="Q65" s="68"/>
      <c r="R65"/>
      <c r="S65"/>
      <c r="T65"/>
      <c r="U65"/>
      <c r="V65"/>
      <c r="W65"/>
      <c r="X65"/>
      <c r="Y65"/>
    </row>
    <row r="66" spans="1:25" x14ac:dyDescent="0.2">
      <c r="A66" s="3">
        <f t="shared" ca="1" si="1"/>
        <v>0.98705776005663737</v>
      </c>
      <c r="B66" s="3">
        <f t="shared" ca="1" si="0"/>
        <v>1</v>
      </c>
      <c r="C66" s="4">
        <f t="shared" ca="1" si="2"/>
        <v>1</v>
      </c>
      <c r="D66" s="4"/>
      <c r="E66" s="4"/>
      <c r="F66" s="4"/>
      <c r="G66" s="4"/>
      <c r="H66" s="4"/>
      <c r="I66" s="33">
        <v>60</v>
      </c>
      <c r="J66" s="18"/>
      <c r="K66" s="18"/>
      <c r="L66" s="15"/>
      <c r="M66" s="15"/>
      <c r="N66" s="55"/>
      <c r="O66" s="15"/>
      <c r="P66" s="15"/>
      <c r="Q66" s="68"/>
      <c r="R66"/>
      <c r="S66"/>
      <c r="T66"/>
      <c r="U66"/>
      <c r="V66"/>
      <c r="W66"/>
      <c r="X66"/>
      <c r="Y66"/>
    </row>
    <row r="67" spans="1:25" x14ac:dyDescent="0.2">
      <c r="A67" s="3">
        <f t="shared" ca="1" si="1"/>
        <v>0.43572781846991915</v>
      </c>
      <c r="B67" s="3">
        <f t="shared" ca="1" si="0"/>
        <v>61</v>
      </c>
      <c r="C67" s="4">
        <f t="shared" ca="1" si="2"/>
        <v>61</v>
      </c>
      <c r="I67" s="33">
        <v>61</v>
      </c>
      <c r="J67" s="18"/>
      <c r="K67" s="18"/>
      <c r="L67" s="15"/>
      <c r="M67" s="15"/>
      <c r="N67" s="55"/>
      <c r="O67" s="15"/>
      <c r="P67" s="15"/>
      <c r="Q67" s="68"/>
      <c r="R67"/>
      <c r="S67"/>
      <c r="T67"/>
      <c r="U67"/>
      <c r="V67"/>
      <c r="W67"/>
      <c r="X67"/>
      <c r="Y67"/>
    </row>
    <row r="68" spans="1:25" x14ac:dyDescent="0.2">
      <c r="A68" s="3">
        <f t="shared" ca="1" si="1"/>
        <v>0.9849467185798213</v>
      </c>
      <c r="B68" s="3">
        <f t="shared" ca="1" si="0"/>
        <v>3</v>
      </c>
      <c r="C68" s="4">
        <f t="shared" ca="1" si="2"/>
        <v>3</v>
      </c>
      <c r="I68" s="33">
        <v>62</v>
      </c>
      <c r="J68" s="18"/>
      <c r="K68" s="18"/>
      <c r="L68" s="15"/>
      <c r="M68" s="15"/>
      <c r="N68" s="55"/>
      <c r="O68" s="15"/>
      <c r="P68" s="15"/>
      <c r="Q68" s="68"/>
      <c r="R68"/>
      <c r="S68"/>
      <c r="T68"/>
      <c r="U68"/>
      <c r="V68"/>
      <c r="W68"/>
      <c r="X68"/>
      <c r="Y68"/>
    </row>
    <row r="69" spans="1:25" x14ac:dyDescent="0.2">
      <c r="A69" s="3">
        <f t="shared" ca="1" si="1"/>
        <v>0.62130293446906248</v>
      </c>
      <c r="B69" s="3">
        <f t="shared" ca="1" si="0"/>
        <v>38</v>
      </c>
      <c r="C69" s="4">
        <f t="shared" ca="1" si="2"/>
        <v>38</v>
      </c>
      <c r="I69" s="33">
        <v>63</v>
      </c>
      <c r="J69" s="18"/>
      <c r="K69" s="18"/>
      <c r="L69" s="15"/>
      <c r="M69" s="15"/>
      <c r="N69" s="55"/>
      <c r="O69" s="15"/>
      <c r="P69" s="15"/>
      <c r="Q69" s="68"/>
      <c r="R69"/>
      <c r="S69"/>
      <c r="T69"/>
      <c r="U69"/>
      <c r="V69"/>
      <c r="W69"/>
      <c r="X69"/>
      <c r="Y69"/>
    </row>
    <row r="70" spans="1:25" x14ac:dyDescent="0.2">
      <c r="A70" s="3">
        <f t="shared" ca="1" si="1"/>
        <v>0.32878074098274257</v>
      </c>
      <c r="B70" s="3">
        <f t="shared" ca="1" si="0"/>
        <v>72</v>
      </c>
      <c r="C70" s="4">
        <f t="shared" ca="1" si="2"/>
        <v>72</v>
      </c>
      <c r="I70" s="33">
        <v>64</v>
      </c>
      <c r="J70" s="18"/>
      <c r="K70" s="18"/>
      <c r="L70" s="15"/>
      <c r="M70" s="15"/>
      <c r="N70" s="55"/>
      <c r="O70" s="15"/>
      <c r="P70" s="15"/>
      <c r="Q70" s="68"/>
      <c r="R70"/>
      <c r="S70"/>
      <c r="T70"/>
      <c r="U70"/>
      <c r="V70"/>
      <c r="W70"/>
      <c r="X70"/>
      <c r="Y70"/>
    </row>
    <row r="71" spans="1:25" x14ac:dyDescent="0.2">
      <c r="A71" s="3">
        <f t="shared" ca="1" si="1"/>
        <v>0.7352491913953122</v>
      </c>
      <c r="B71" s="3">
        <f t="shared" ref="B71:B106" ca="1" si="3">RANK(A71,$A$7:$A$106)</f>
        <v>24</v>
      </c>
      <c r="C71" s="4">
        <f t="shared" ca="1" si="2"/>
        <v>24</v>
      </c>
      <c r="I71" s="33">
        <v>65</v>
      </c>
      <c r="J71" s="18"/>
      <c r="K71" s="18"/>
      <c r="L71" s="15"/>
      <c r="M71" s="15"/>
      <c r="N71" s="55"/>
      <c r="O71" s="15"/>
      <c r="P71" s="15"/>
      <c r="Q71" s="68"/>
      <c r="R71"/>
      <c r="S71"/>
      <c r="T71"/>
      <c r="U71"/>
      <c r="V71"/>
      <c r="W71"/>
      <c r="X71"/>
      <c r="Y71"/>
    </row>
    <row r="72" spans="1:25" x14ac:dyDescent="0.2">
      <c r="A72" s="3">
        <f t="shared" ref="A72:A106" ca="1" si="4">RAND()</f>
        <v>0.17487454131823676</v>
      </c>
      <c r="B72" s="3">
        <f t="shared" ca="1" si="3"/>
        <v>83</v>
      </c>
      <c r="C72" s="4">
        <f t="shared" ref="C72:C106" ca="1" si="5">B72</f>
        <v>83</v>
      </c>
      <c r="I72" s="33">
        <v>66</v>
      </c>
      <c r="J72" s="18"/>
      <c r="K72" s="18"/>
      <c r="L72" s="15"/>
      <c r="M72" s="15"/>
      <c r="N72" s="55"/>
      <c r="O72" s="15"/>
      <c r="P72" s="15"/>
      <c r="Q72" s="68"/>
      <c r="R72"/>
      <c r="S72"/>
      <c r="T72"/>
      <c r="U72"/>
      <c r="V72"/>
      <c r="W72"/>
      <c r="X72"/>
      <c r="Y72"/>
    </row>
    <row r="73" spans="1:25" x14ac:dyDescent="0.2">
      <c r="A73" s="3">
        <f t="shared" ca="1" si="4"/>
        <v>0.56148655600376873</v>
      </c>
      <c r="B73" s="3">
        <f t="shared" ca="1" si="3"/>
        <v>46</v>
      </c>
      <c r="C73" s="4">
        <f t="shared" ca="1" si="5"/>
        <v>46</v>
      </c>
      <c r="I73" s="33">
        <v>67</v>
      </c>
      <c r="J73" s="18"/>
      <c r="K73" s="18"/>
      <c r="L73" s="15"/>
      <c r="M73" s="15"/>
      <c r="N73" s="55"/>
      <c r="O73" s="15"/>
      <c r="P73" s="15"/>
      <c r="Q73" s="68"/>
      <c r="R73"/>
      <c r="S73"/>
      <c r="T73"/>
      <c r="U73"/>
      <c r="V73"/>
      <c r="W73"/>
      <c r="X73"/>
      <c r="Y73"/>
    </row>
    <row r="74" spans="1:25" x14ac:dyDescent="0.2">
      <c r="A74" s="3">
        <f t="shared" ca="1" si="4"/>
        <v>0.83496797247500965</v>
      </c>
      <c r="B74" s="3">
        <f t="shared" ca="1" si="3"/>
        <v>15</v>
      </c>
      <c r="C74" s="4">
        <f t="shared" ca="1" si="5"/>
        <v>15</v>
      </c>
      <c r="I74" s="33">
        <v>68</v>
      </c>
      <c r="J74" s="18"/>
      <c r="K74" s="18"/>
      <c r="L74" s="15"/>
      <c r="M74" s="15"/>
      <c r="N74" s="55"/>
      <c r="O74" s="15"/>
      <c r="P74" s="15"/>
      <c r="Q74" s="68"/>
      <c r="R74"/>
      <c r="S74"/>
      <c r="T74"/>
      <c r="U74"/>
      <c r="V74"/>
      <c r="W74"/>
      <c r="X74"/>
      <c r="Y74"/>
    </row>
    <row r="75" spans="1:25" x14ac:dyDescent="0.2">
      <c r="A75" s="3">
        <f t="shared" ca="1" si="4"/>
        <v>0.62066152125473228</v>
      </c>
      <c r="B75" s="3">
        <f t="shared" ca="1" si="3"/>
        <v>39</v>
      </c>
      <c r="C75" s="4">
        <f t="shared" ca="1" si="5"/>
        <v>39</v>
      </c>
      <c r="I75" s="33">
        <v>69</v>
      </c>
      <c r="J75" s="18"/>
      <c r="K75" s="18"/>
      <c r="L75" s="15"/>
      <c r="M75" s="15"/>
      <c r="N75" s="55"/>
      <c r="O75" s="15"/>
      <c r="P75" s="15"/>
      <c r="Q75" s="68"/>
      <c r="R75"/>
      <c r="S75"/>
      <c r="T75"/>
      <c r="U75"/>
      <c r="V75"/>
      <c r="W75"/>
      <c r="X75"/>
      <c r="Y75"/>
    </row>
    <row r="76" spans="1:25" x14ac:dyDescent="0.2">
      <c r="A76" s="3">
        <f t="shared" ca="1" si="4"/>
        <v>0.53155199635426009</v>
      </c>
      <c r="B76" s="3">
        <f t="shared" ca="1" si="3"/>
        <v>53</v>
      </c>
      <c r="C76" s="4">
        <f t="shared" ca="1" si="5"/>
        <v>53</v>
      </c>
      <c r="I76" s="33">
        <v>70</v>
      </c>
      <c r="J76" s="18"/>
      <c r="K76" s="18"/>
      <c r="L76" s="15"/>
      <c r="M76" s="15"/>
      <c r="N76" s="55"/>
      <c r="O76" s="15"/>
      <c r="P76" s="15"/>
      <c r="Q76" s="68"/>
      <c r="R76"/>
      <c r="S76"/>
      <c r="T76"/>
      <c r="U76"/>
      <c r="V76"/>
      <c r="W76"/>
      <c r="X76"/>
      <c r="Y76"/>
    </row>
    <row r="77" spans="1:25" x14ac:dyDescent="0.2">
      <c r="A77" s="3">
        <f t="shared" ca="1" si="4"/>
        <v>0.10011749910339318</v>
      </c>
      <c r="B77" s="3">
        <f t="shared" ca="1" si="3"/>
        <v>90</v>
      </c>
      <c r="C77" s="4">
        <f t="shared" ca="1" si="5"/>
        <v>90</v>
      </c>
      <c r="I77" s="33">
        <v>71</v>
      </c>
      <c r="J77" s="18"/>
      <c r="K77" s="18"/>
      <c r="L77" s="15"/>
      <c r="M77" s="15"/>
      <c r="N77" s="55"/>
      <c r="O77" s="15"/>
      <c r="P77" s="15"/>
      <c r="Q77" s="68"/>
      <c r="R77"/>
      <c r="S77"/>
      <c r="T77"/>
      <c r="U77"/>
      <c r="V77"/>
      <c r="W77"/>
      <c r="X77"/>
      <c r="Y77"/>
    </row>
    <row r="78" spans="1:25" x14ac:dyDescent="0.2">
      <c r="A78" s="3">
        <f t="shared" ca="1" si="4"/>
        <v>0.72808314713812561</v>
      </c>
      <c r="B78" s="3">
        <f t="shared" ca="1" si="3"/>
        <v>26</v>
      </c>
      <c r="C78" s="4">
        <f t="shared" ca="1" si="5"/>
        <v>26</v>
      </c>
      <c r="I78" s="33">
        <v>72</v>
      </c>
      <c r="J78" s="18"/>
      <c r="K78" s="18"/>
      <c r="L78" s="15"/>
      <c r="M78" s="15"/>
      <c r="N78" s="55"/>
      <c r="O78" s="15"/>
      <c r="P78" s="15"/>
      <c r="Q78" s="68"/>
      <c r="R78"/>
      <c r="S78"/>
      <c r="T78"/>
      <c r="U78"/>
      <c r="V78"/>
      <c r="W78"/>
      <c r="X78"/>
      <c r="Y78"/>
    </row>
    <row r="79" spans="1:25" x14ac:dyDescent="0.2">
      <c r="A79" s="3">
        <f t="shared" ca="1" si="4"/>
        <v>0.90373350389474372</v>
      </c>
      <c r="B79" s="3">
        <f t="shared" ca="1" si="3"/>
        <v>9</v>
      </c>
      <c r="C79" s="4">
        <f t="shared" ca="1" si="5"/>
        <v>9</v>
      </c>
      <c r="I79" s="33">
        <v>73</v>
      </c>
      <c r="J79" s="18"/>
      <c r="K79" s="18"/>
      <c r="L79" s="15"/>
      <c r="M79" s="15"/>
      <c r="N79" s="55"/>
      <c r="O79" s="15"/>
      <c r="P79" s="15"/>
      <c r="Q79" s="68"/>
      <c r="R79"/>
      <c r="S79"/>
      <c r="T79"/>
      <c r="U79"/>
      <c r="V79"/>
      <c r="W79"/>
      <c r="X79"/>
      <c r="Y79"/>
    </row>
    <row r="80" spans="1:25" x14ac:dyDescent="0.2">
      <c r="A80" s="3">
        <f t="shared" ca="1" si="4"/>
        <v>0.89932677295996111</v>
      </c>
      <c r="B80" s="3">
        <f t="shared" ca="1" si="3"/>
        <v>10</v>
      </c>
      <c r="C80" s="4">
        <f t="shared" ca="1" si="5"/>
        <v>10</v>
      </c>
      <c r="I80" s="33">
        <v>74</v>
      </c>
      <c r="J80" s="18"/>
      <c r="K80" s="18"/>
      <c r="L80" s="15"/>
      <c r="M80" s="15"/>
      <c r="N80" s="55"/>
      <c r="O80" s="15"/>
      <c r="P80" s="15"/>
      <c r="Q80" s="68"/>
      <c r="R80"/>
      <c r="S80"/>
      <c r="T80"/>
      <c r="U80"/>
      <c r="V80"/>
      <c r="W80"/>
      <c r="X80"/>
      <c r="Y80"/>
    </row>
    <row r="81" spans="1:25" x14ac:dyDescent="0.2">
      <c r="A81" s="3">
        <f t="shared" ca="1" si="4"/>
        <v>0.55336915086299365</v>
      </c>
      <c r="B81" s="3">
        <f t="shared" ca="1" si="3"/>
        <v>47</v>
      </c>
      <c r="C81" s="4">
        <f t="shared" ca="1" si="5"/>
        <v>47</v>
      </c>
      <c r="I81" s="33">
        <v>75</v>
      </c>
      <c r="J81" s="18"/>
      <c r="K81" s="18"/>
      <c r="L81" s="15"/>
      <c r="M81" s="15"/>
      <c r="N81" s="55"/>
      <c r="O81" s="15"/>
      <c r="P81" s="15"/>
      <c r="Q81" s="68"/>
      <c r="R81"/>
      <c r="S81"/>
      <c r="T81"/>
      <c r="U81"/>
      <c r="V81"/>
      <c r="W81"/>
      <c r="X81"/>
      <c r="Y81"/>
    </row>
    <row r="82" spans="1:25" x14ac:dyDescent="0.2">
      <c r="A82" s="3">
        <f t="shared" ca="1" si="4"/>
        <v>0.11317501933656937</v>
      </c>
      <c r="B82" s="3">
        <f t="shared" ca="1" si="3"/>
        <v>88</v>
      </c>
      <c r="C82" s="4">
        <f t="shared" ca="1" si="5"/>
        <v>88</v>
      </c>
      <c r="I82" s="33">
        <v>76</v>
      </c>
      <c r="J82" s="18"/>
      <c r="K82" s="18"/>
      <c r="L82" s="15"/>
      <c r="M82" s="15"/>
      <c r="N82" s="55"/>
      <c r="O82" s="15"/>
      <c r="P82" s="15"/>
      <c r="Q82" s="68"/>
      <c r="R82"/>
      <c r="S82"/>
      <c r="T82"/>
      <c r="U82"/>
      <c r="V82"/>
      <c r="W82"/>
      <c r="X82"/>
      <c r="Y82"/>
    </row>
    <row r="83" spans="1:25" x14ac:dyDescent="0.2">
      <c r="A83" s="3">
        <f t="shared" ca="1" si="4"/>
        <v>0.61463716585849826</v>
      </c>
      <c r="B83" s="3">
        <f t="shared" ca="1" si="3"/>
        <v>41</v>
      </c>
      <c r="C83" s="4">
        <f t="shared" ca="1" si="5"/>
        <v>41</v>
      </c>
      <c r="I83" s="33">
        <v>77</v>
      </c>
      <c r="J83" s="18"/>
      <c r="K83" s="18"/>
      <c r="L83" s="15"/>
      <c r="M83" s="15"/>
      <c r="N83" s="55"/>
      <c r="O83" s="15"/>
      <c r="P83" s="15"/>
      <c r="Q83" s="68"/>
      <c r="R83"/>
      <c r="S83"/>
      <c r="T83"/>
      <c r="U83"/>
      <c r="V83"/>
      <c r="W83"/>
      <c r="X83"/>
      <c r="Y83"/>
    </row>
    <row r="84" spans="1:25" x14ac:dyDescent="0.2">
      <c r="A84" s="3">
        <f t="shared" ca="1" si="4"/>
        <v>0.44533772459184118</v>
      </c>
      <c r="B84" s="3">
        <f t="shared" ca="1" si="3"/>
        <v>60</v>
      </c>
      <c r="C84" s="4">
        <f t="shared" ca="1" si="5"/>
        <v>60</v>
      </c>
      <c r="I84" s="33">
        <v>78</v>
      </c>
      <c r="J84" s="18"/>
      <c r="K84" s="18"/>
      <c r="L84" s="15"/>
      <c r="M84" s="15"/>
      <c r="N84" s="55"/>
      <c r="O84" s="15"/>
      <c r="P84" s="15"/>
      <c r="Q84" s="68"/>
      <c r="R84"/>
      <c r="S84"/>
      <c r="T84"/>
      <c r="U84"/>
      <c r="V84"/>
      <c r="W84"/>
      <c r="X84"/>
      <c r="Y84"/>
    </row>
    <row r="85" spans="1:25" x14ac:dyDescent="0.2">
      <c r="A85" s="3">
        <f t="shared" ca="1" si="4"/>
        <v>0.34670353570817514</v>
      </c>
      <c r="B85" s="3">
        <f t="shared" ca="1" si="3"/>
        <v>69</v>
      </c>
      <c r="C85" s="4">
        <f t="shared" ca="1" si="5"/>
        <v>69</v>
      </c>
      <c r="I85" s="33">
        <v>79</v>
      </c>
      <c r="J85" s="18"/>
      <c r="K85" s="18"/>
      <c r="L85" s="15"/>
      <c r="M85" s="15"/>
      <c r="N85" s="55"/>
      <c r="O85" s="15"/>
      <c r="P85" s="15"/>
      <c r="Q85" s="68"/>
      <c r="R85"/>
      <c r="S85"/>
      <c r="T85"/>
      <c r="U85"/>
      <c r="V85"/>
      <c r="W85"/>
      <c r="X85"/>
      <c r="Y85"/>
    </row>
    <row r="86" spans="1:25" x14ac:dyDescent="0.2">
      <c r="A86" s="3">
        <f t="shared" ca="1" si="4"/>
        <v>0.96398624865240723</v>
      </c>
      <c r="B86" s="3">
        <f t="shared" ca="1" si="3"/>
        <v>5</v>
      </c>
      <c r="C86" s="4">
        <f t="shared" ca="1" si="5"/>
        <v>5</v>
      </c>
      <c r="I86" s="33">
        <v>80</v>
      </c>
      <c r="J86" s="18"/>
      <c r="K86" s="18"/>
      <c r="L86" s="15"/>
      <c r="M86" s="15"/>
      <c r="N86" s="55"/>
      <c r="O86" s="15"/>
      <c r="P86" s="15"/>
      <c r="Q86" s="68"/>
      <c r="R86"/>
      <c r="S86"/>
      <c r="T86"/>
      <c r="U86"/>
      <c r="V86"/>
      <c r="W86"/>
      <c r="X86"/>
      <c r="Y86"/>
    </row>
    <row r="87" spans="1:25" x14ac:dyDescent="0.2">
      <c r="A87" s="3">
        <f t="shared" ca="1" si="4"/>
        <v>0.5187381965589648</v>
      </c>
      <c r="B87" s="3">
        <f t="shared" ca="1" si="3"/>
        <v>56</v>
      </c>
      <c r="C87" s="4">
        <f t="shared" ca="1" si="5"/>
        <v>56</v>
      </c>
      <c r="I87" s="33">
        <v>81</v>
      </c>
      <c r="J87" s="18"/>
      <c r="K87" s="18"/>
      <c r="L87" s="15"/>
      <c r="M87" s="15"/>
      <c r="N87" s="55"/>
      <c r="O87" s="15"/>
      <c r="P87" s="15"/>
      <c r="Q87" s="68"/>
      <c r="R87"/>
      <c r="S87"/>
      <c r="T87"/>
      <c r="U87"/>
      <c r="V87"/>
      <c r="W87"/>
      <c r="X87"/>
      <c r="Y87"/>
    </row>
    <row r="88" spans="1:25" x14ac:dyDescent="0.2">
      <c r="A88" s="3">
        <f t="shared" ca="1" si="4"/>
        <v>0.54862768823535579</v>
      </c>
      <c r="B88" s="3">
        <f t="shared" ca="1" si="3"/>
        <v>51</v>
      </c>
      <c r="C88" s="4">
        <f t="shared" ca="1" si="5"/>
        <v>51</v>
      </c>
      <c r="I88" s="33">
        <v>82</v>
      </c>
      <c r="J88" s="18"/>
      <c r="K88" s="18"/>
      <c r="L88" s="15"/>
      <c r="M88" s="15"/>
      <c r="N88" s="55"/>
      <c r="O88" s="15"/>
      <c r="P88" s="15"/>
      <c r="Q88" s="68"/>
      <c r="R88"/>
      <c r="S88"/>
      <c r="T88"/>
      <c r="U88"/>
      <c r="V88"/>
      <c r="W88"/>
      <c r="X88"/>
      <c r="Y88"/>
    </row>
    <row r="89" spans="1:25" x14ac:dyDescent="0.2">
      <c r="A89" s="3">
        <f t="shared" ca="1" si="4"/>
        <v>0.76777663467187773</v>
      </c>
      <c r="B89" s="3">
        <f t="shared" ca="1" si="3"/>
        <v>20</v>
      </c>
      <c r="C89" s="4">
        <f t="shared" ca="1" si="5"/>
        <v>20</v>
      </c>
      <c r="I89" s="33">
        <v>83</v>
      </c>
      <c r="J89" s="18"/>
      <c r="K89" s="18"/>
      <c r="L89" s="15"/>
      <c r="M89" s="15"/>
      <c r="N89" s="55"/>
      <c r="O89" s="15"/>
      <c r="P89" s="15"/>
      <c r="Q89" s="68"/>
      <c r="R89"/>
      <c r="S89"/>
      <c r="T89"/>
      <c r="U89"/>
      <c r="V89"/>
      <c r="W89"/>
      <c r="X89"/>
      <c r="Y89"/>
    </row>
    <row r="90" spans="1:25" x14ac:dyDescent="0.2">
      <c r="A90" s="3">
        <f t="shared" ca="1" si="4"/>
        <v>0.2730104951661203</v>
      </c>
      <c r="B90" s="3">
        <f t="shared" ca="1" si="3"/>
        <v>75</v>
      </c>
      <c r="C90" s="4">
        <f t="shared" ca="1" si="5"/>
        <v>75</v>
      </c>
      <c r="I90" s="33">
        <v>84</v>
      </c>
      <c r="J90" s="18"/>
      <c r="K90" s="18"/>
      <c r="L90" s="15"/>
      <c r="M90" s="15"/>
      <c r="N90" s="55"/>
      <c r="O90" s="15"/>
      <c r="P90" s="15"/>
      <c r="Q90" s="68"/>
      <c r="R90"/>
      <c r="S90"/>
      <c r="T90"/>
      <c r="U90"/>
      <c r="V90"/>
      <c r="W90"/>
      <c r="X90"/>
      <c r="Y90"/>
    </row>
    <row r="91" spans="1:25" x14ac:dyDescent="0.2">
      <c r="A91" s="3">
        <f t="shared" ca="1" si="4"/>
        <v>0.74100349499378648</v>
      </c>
      <c r="B91" s="3">
        <f t="shared" ca="1" si="3"/>
        <v>23</v>
      </c>
      <c r="C91" s="4">
        <f t="shared" ca="1" si="5"/>
        <v>23</v>
      </c>
      <c r="I91" s="33">
        <v>85</v>
      </c>
      <c r="J91" s="18"/>
      <c r="K91" s="18"/>
      <c r="L91" s="15"/>
      <c r="M91" s="15"/>
      <c r="N91" s="55"/>
      <c r="O91" s="15"/>
      <c r="P91" s="15"/>
      <c r="Q91" s="68"/>
      <c r="R91"/>
      <c r="S91"/>
      <c r="T91"/>
      <c r="U91"/>
      <c r="V91"/>
      <c r="W91"/>
      <c r="X91"/>
      <c r="Y91"/>
    </row>
    <row r="92" spans="1:25" x14ac:dyDescent="0.2">
      <c r="A92" s="3">
        <f t="shared" ca="1" si="4"/>
        <v>0.82020761127303821</v>
      </c>
      <c r="B92" s="3">
        <f t="shared" ca="1" si="3"/>
        <v>16</v>
      </c>
      <c r="C92" s="4">
        <f t="shared" ca="1" si="5"/>
        <v>16</v>
      </c>
      <c r="I92" s="33">
        <v>86</v>
      </c>
      <c r="J92" s="18"/>
      <c r="K92" s="18"/>
      <c r="L92" s="15"/>
      <c r="M92" s="15"/>
      <c r="N92" s="55"/>
      <c r="O92" s="15"/>
      <c r="P92" s="15"/>
      <c r="Q92" s="68"/>
      <c r="R92"/>
      <c r="S92"/>
      <c r="T92"/>
      <c r="U92"/>
      <c r="V92"/>
      <c r="W92"/>
      <c r="X92"/>
      <c r="Y92"/>
    </row>
    <row r="93" spans="1:25" x14ac:dyDescent="0.2">
      <c r="A93" s="3">
        <f t="shared" ca="1" si="4"/>
        <v>0.65639576756404805</v>
      </c>
      <c r="B93" s="3">
        <f t="shared" ca="1" si="3"/>
        <v>35</v>
      </c>
      <c r="C93" s="4">
        <f t="shared" ca="1" si="5"/>
        <v>35</v>
      </c>
      <c r="I93" s="33">
        <v>87</v>
      </c>
      <c r="J93" s="18"/>
      <c r="K93" s="18"/>
      <c r="L93" s="15"/>
      <c r="M93" s="15"/>
      <c r="N93" s="55"/>
      <c r="O93" s="15"/>
      <c r="P93" s="15"/>
      <c r="Q93" s="68"/>
      <c r="R93"/>
      <c r="S93"/>
      <c r="T93"/>
      <c r="U93"/>
      <c r="V93"/>
      <c r="W93"/>
      <c r="X93"/>
      <c r="Y93"/>
    </row>
    <row r="94" spans="1:25" x14ac:dyDescent="0.2">
      <c r="A94" s="3">
        <f t="shared" ca="1" si="4"/>
        <v>0.1870430499030924</v>
      </c>
      <c r="B94" s="3">
        <f t="shared" ca="1" si="3"/>
        <v>82</v>
      </c>
      <c r="C94" s="4">
        <f t="shared" ca="1" si="5"/>
        <v>82</v>
      </c>
      <c r="I94" s="33">
        <v>88</v>
      </c>
      <c r="J94" s="18"/>
      <c r="K94" s="18"/>
      <c r="L94" s="15"/>
      <c r="M94" s="15"/>
      <c r="N94" s="55"/>
      <c r="O94" s="15"/>
      <c r="P94" s="15"/>
      <c r="Q94" s="68"/>
      <c r="R94"/>
      <c r="S94"/>
      <c r="T94"/>
      <c r="U94"/>
      <c r="V94"/>
      <c r="W94"/>
      <c r="X94"/>
      <c r="Y94"/>
    </row>
    <row r="95" spans="1:25" x14ac:dyDescent="0.2">
      <c r="A95" s="3">
        <f t="shared" ca="1" si="4"/>
        <v>0.22196255655690678</v>
      </c>
      <c r="B95" s="3">
        <f t="shared" ca="1" si="3"/>
        <v>80</v>
      </c>
      <c r="C95" s="4">
        <f t="shared" ca="1" si="5"/>
        <v>80</v>
      </c>
      <c r="I95" s="33">
        <v>89</v>
      </c>
      <c r="J95" s="18"/>
      <c r="K95" s="18"/>
      <c r="L95" s="15"/>
      <c r="M95" s="15"/>
      <c r="N95" s="55"/>
      <c r="O95" s="15"/>
      <c r="P95" s="15"/>
      <c r="Q95" s="68"/>
      <c r="R95"/>
      <c r="S95"/>
      <c r="T95"/>
      <c r="U95"/>
      <c r="V95"/>
      <c r="W95"/>
      <c r="X95"/>
      <c r="Y95"/>
    </row>
    <row r="96" spans="1:25" x14ac:dyDescent="0.2">
      <c r="A96" s="3">
        <f t="shared" ca="1" si="4"/>
        <v>0.10566267752704828</v>
      </c>
      <c r="B96" s="3">
        <f t="shared" ca="1" si="3"/>
        <v>89</v>
      </c>
      <c r="C96" s="4">
        <f t="shared" ca="1" si="5"/>
        <v>89</v>
      </c>
      <c r="I96" s="33">
        <v>90</v>
      </c>
      <c r="J96" s="18"/>
      <c r="K96" s="18"/>
      <c r="L96" s="15"/>
      <c r="M96" s="15"/>
      <c r="N96" s="55"/>
      <c r="O96" s="15"/>
      <c r="P96" s="15"/>
      <c r="Q96" s="68"/>
      <c r="R96"/>
      <c r="S96"/>
      <c r="T96"/>
      <c r="U96"/>
      <c r="V96"/>
      <c r="W96"/>
      <c r="X96"/>
      <c r="Y96"/>
    </row>
    <row r="97" spans="1:25" x14ac:dyDescent="0.2">
      <c r="A97" s="3">
        <f t="shared" ca="1" si="4"/>
        <v>0.20191735331947591</v>
      </c>
      <c r="B97" s="3">
        <f t="shared" ca="1" si="3"/>
        <v>81</v>
      </c>
      <c r="C97" s="4">
        <f t="shared" ca="1" si="5"/>
        <v>81</v>
      </c>
      <c r="I97" s="33">
        <v>91</v>
      </c>
      <c r="J97" s="18"/>
      <c r="K97" s="18"/>
      <c r="L97" s="15"/>
      <c r="M97" s="15"/>
      <c r="N97" s="55"/>
      <c r="O97" s="15"/>
      <c r="P97" s="15"/>
      <c r="Q97" s="68"/>
      <c r="R97"/>
      <c r="S97"/>
      <c r="T97"/>
      <c r="U97"/>
      <c r="V97"/>
      <c r="W97"/>
      <c r="X97"/>
      <c r="Y97"/>
    </row>
    <row r="98" spans="1:25" x14ac:dyDescent="0.2">
      <c r="A98" s="3">
        <f t="shared" ca="1" si="4"/>
        <v>0.47436919795680088</v>
      </c>
      <c r="B98" s="3">
        <f t="shared" ca="1" si="3"/>
        <v>58</v>
      </c>
      <c r="C98" s="4">
        <f t="shared" ca="1" si="5"/>
        <v>58</v>
      </c>
      <c r="I98" s="33">
        <v>92</v>
      </c>
      <c r="J98" s="18"/>
      <c r="K98" s="18"/>
      <c r="L98" s="15"/>
      <c r="M98" s="15"/>
      <c r="N98" s="55"/>
      <c r="O98" s="15"/>
      <c r="P98" s="15"/>
      <c r="Q98" s="68"/>
      <c r="R98"/>
      <c r="S98"/>
      <c r="T98"/>
      <c r="U98"/>
      <c r="V98"/>
      <c r="W98"/>
      <c r="X98"/>
      <c r="Y98"/>
    </row>
    <row r="99" spans="1:25" x14ac:dyDescent="0.2">
      <c r="A99" s="3">
        <f t="shared" ca="1" si="4"/>
        <v>0.43462276813615164</v>
      </c>
      <c r="B99" s="3">
        <f t="shared" ca="1" si="3"/>
        <v>63</v>
      </c>
      <c r="C99" s="4">
        <f t="shared" ca="1" si="5"/>
        <v>63</v>
      </c>
      <c r="I99" s="33">
        <v>93</v>
      </c>
      <c r="J99" s="18"/>
      <c r="K99" s="18"/>
      <c r="L99" s="15"/>
      <c r="M99" s="15"/>
      <c r="N99" s="55"/>
      <c r="O99" s="15"/>
      <c r="P99" s="15"/>
      <c r="Q99" s="68"/>
      <c r="R99"/>
      <c r="S99"/>
      <c r="T99"/>
      <c r="U99"/>
      <c r="V99"/>
      <c r="W99"/>
      <c r="X99"/>
      <c r="Y99"/>
    </row>
    <row r="100" spans="1:25" x14ac:dyDescent="0.2">
      <c r="A100" s="3">
        <f t="shared" ca="1" si="4"/>
        <v>0.435199434184811</v>
      </c>
      <c r="B100" s="3">
        <f t="shared" ca="1" si="3"/>
        <v>62</v>
      </c>
      <c r="C100" s="4">
        <f t="shared" ca="1" si="5"/>
        <v>62</v>
      </c>
      <c r="I100" s="33">
        <v>94</v>
      </c>
      <c r="J100" s="18"/>
      <c r="K100" s="18"/>
      <c r="L100" s="15"/>
      <c r="M100" s="15"/>
      <c r="N100" s="55"/>
      <c r="O100" s="15"/>
      <c r="P100" s="15"/>
      <c r="Q100" s="68"/>
      <c r="R100"/>
      <c r="S100"/>
      <c r="T100"/>
      <c r="U100"/>
      <c r="V100"/>
      <c r="W100"/>
      <c r="X100"/>
      <c r="Y100"/>
    </row>
    <row r="101" spans="1:25" x14ac:dyDescent="0.2">
      <c r="A101" s="3">
        <f t="shared" ca="1" si="4"/>
        <v>0.74936028831355994</v>
      </c>
      <c r="B101" s="3">
        <f t="shared" ca="1" si="3"/>
        <v>22</v>
      </c>
      <c r="C101" s="4">
        <f t="shared" ca="1" si="5"/>
        <v>22</v>
      </c>
      <c r="I101" s="33">
        <v>95</v>
      </c>
      <c r="J101" s="18"/>
      <c r="K101" s="18"/>
      <c r="L101" s="15"/>
      <c r="M101" s="15"/>
      <c r="N101" s="55"/>
      <c r="O101" s="15"/>
      <c r="P101" s="15"/>
      <c r="Q101" s="68"/>
      <c r="R101"/>
      <c r="S101"/>
      <c r="T101"/>
      <c r="U101"/>
      <c r="V101"/>
      <c r="W101"/>
      <c r="X101"/>
      <c r="Y101"/>
    </row>
    <row r="102" spans="1:25" x14ac:dyDescent="0.2">
      <c r="A102" s="3">
        <f t="shared" ca="1" si="4"/>
        <v>0.79700155256217176</v>
      </c>
      <c r="B102" s="3">
        <f t="shared" ca="1" si="3"/>
        <v>19</v>
      </c>
      <c r="C102" s="4">
        <f t="shared" ca="1" si="5"/>
        <v>19</v>
      </c>
      <c r="I102" s="33">
        <v>96</v>
      </c>
      <c r="J102" s="18"/>
      <c r="K102" s="18"/>
      <c r="L102" s="15"/>
      <c r="M102" s="15"/>
      <c r="N102" s="55"/>
      <c r="O102" s="15"/>
      <c r="P102" s="15"/>
      <c r="Q102" s="68"/>
      <c r="R102"/>
      <c r="S102"/>
      <c r="T102"/>
      <c r="U102"/>
      <c r="V102"/>
      <c r="W102"/>
      <c r="X102"/>
      <c r="Y102"/>
    </row>
    <row r="103" spans="1:25" x14ac:dyDescent="0.2">
      <c r="A103" s="3">
        <f t="shared" ca="1" si="4"/>
        <v>5.2677082234143802E-3</v>
      </c>
      <c r="B103" s="3">
        <f t="shared" ca="1" si="3"/>
        <v>99</v>
      </c>
      <c r="C103" s="4">
        <f t="shared" ca="1" si="5"/>
        <v>99</v>
      </c>
      <c r="I103" s="33">
        <v>97</v>
      </c>
      <c r="J103" s="18"/>
      <c r="K103" s="18"/>
      <c r="L103" s="15"/>
      <c r="M103" s="15"/>
      <c r="N103" s="55"/>
      <c r="O103" s="15"/>
      <c r="P103" s="15"/>
      <c r="Q103" s="68"/>
      <c r="R103"/>
      <c r="S103"/>
      <c r="T103"/>
      <c r="U103"/>
      <c r="V103"/>
      <c r="W103"/>
      <c r="X103"/>
      <c r="Y103"/>
    </row>
    <row r="104" spans="1:25" x14ac:dyDescent="0.2">
      <c r="A104" s="3">
        <f t="shared" ca="1" si="4"/>
        <v>0.94973879790679916</v>
      </c>
      <c r="B104" s="3">
        <f t="shared" ca="1" si="3"/>
        <v>8</v>
      </c>
      <c r="C104" s="4">
        <f t="shared" ca="1" si="5"/>
        <v>8</v>
      </c>
      <c r="I104" s="33">
        <v>98</v>
      </c>
      <c r="J104" s="18"/>
      <c r="K104" s="18"/>
      <c r="L104" s="15"/>
      <c r="M104" s="15"/>
      <c r="N104" s="55"/>
      <c r="O104" s="15"/>
      <c r="P104" s="15"/>
      <c r="Q104" s="68"/>
      <c r="R104"/>
      <c r="S104"/>
      <c r="T104"/>
      <c r="U104"/>
      <c r="V104"/>
      <c r="W104"/>
      <c r="X104"/>
      <c r="Y104"/>
    </row>
    <row r="105" spans="1:25" x14ac:dyDescent="0.2">
      <c r="A105" s="3">
        <f t="shared" ca="1" si="4"/>
        <v>0.75200903217218329</v>
      </c>
      <c r="B105" s="3">
        <f t="shared" ca="1" si="3"/>
        <v>21</v>
      </c>
      <c r="C105" s="4">
        <f t="shared" ca="1" si="5"/>
        <v>21</v>
      </c>
      <c r="I105" s="33">
        <v>99</v>
      </c>
      <c r="J105" s="18"/>
      <c r="K105" s="18"/>
      <c r="L105" s="15"/>
      <c r="M105" s="15"/>
      <c r="N105" s="55"/>
      <c r="O105" s="15"/>
      <c r="P105" s="15"/>
      <c r="Q105" s="68"/>
      <c r="R105"/>
      <c r="S105"/>
      <c r="T105"/>
      <c r="U105"/>
      <c r="V105"/>
      <c r="W105"/>
      <c r="X105"/>
      <c r="Y105"/>
    </row>
    <row r="106" spans="1:25" x14ac:dyDescent="0.2">
      <c r="A106" s="3">
        <f t="shared" ca="1" si="4"/>
        <v>0.63668126549748927</v>
      </c>
      <c r="B106" s="3">
        <f t="shared" ca="1" si="3"/>
        <v>37</v>
      </c>
      <c r="C106" s="4">
        <f t="shared" ca="1" si="5"/>
        <v>37</v>
      </c>
      <c r="I106" s="33">
        <v>100</v>
      </c>
      <c r="J106" s="18"/>
      <c r="K106" s="18"/>
      <c r="L106" s="15"/>
      <c r="M106" s="15"/>
      <c r="N106" s="55"/>
      <c r="O106" s="15"/>
      <c r="P106" s="15"/>
      <c r="Q106" s="68"/>
      <c r="R106"/>
      <c r="S106"/>
      <c r="T106"/>
      <c r="U106"/>
      <c r="V106"/>
      <c r="W106"/>
      <c r="X106"/>
      <c r="Y106"/>
    </row>
  </sheetData>
  <sheetProtection sheet="1" objects="1" scenarios="1" selectLockedCells="1"/>
  <customSheetViews>
    <customSheetView guid="{B1DF6B9E-725A-4A8E-ABAB-4CF1AE6CB621}" showPageBreaks="1" hiddenColumns="1" state="hidden" topLeftCell="I1">
      <selection activeCell="K2" sqref="K2"/>
      <pageMargins left="0.7" right="0.7" top="0.78740157499999996" bottom="0.78740157499999996" header="0.3" footer="0.3"/>
      <pageSetup paperSize="9" orientation="portrait" r:id="rId1"/>
    </customSheetView>
  </customSheetViews>
  <dataValidations count="6">
    <dataValidation type="whole" operator="lessThanOrEqual" allowBlank="1" showInputMessage="1" showErrorMessage="1" promptTitle="max Spielerzahl" prompt="max. 4 Spieler in dieser Runde" sqref="Z2">
      <formula1>4</formula1>
    </dataValidation>
    <dataValidation type="whole" operator="lessThanOrEqual" allowBlank="1" showInputMessage="1" showErrorMessage="1" promptTitle="max. Spielezahl" prompt="max. 8 Spoieler in dieser Runde" sqref="W2">
      <formula1>8</formula1>
    </dataValidation>
    <dataValidation type="whole" operator="lessThanOrEqual" allowBlank="1" showInputMessage="1" showErrorMessage="1" promptTitle="max Spielerzahl" prompt="max. 16 Spieler in dieser Runde" sqref="T2">
      <formula1>16</formula1>
    </dataValidation>
    <dataValidation type="whole" operator="lessThanOrEqual" allowBlank="1" showInputMessage="1" showErrorMessage="1" promptTitle="max. Spielezahl" prompt="max. 32 Spieler in dieser Runde" sqref="Q2">
      <formula1>32</formula1>
    </dataValidation>
    <dataValidation type="whole" operator="lessThanOrEqual" allowBlank="1" showInputMessage="1" showErrorMessage="1" promptTitle="max. Spielerzahl" prompt="max. 56 Spieler in dieser Runde" sqref="N2">
      <formula1>56</formula1>
    </dataValidation>
    <dataValidation type="whole" operator="lessThanOrEqual" allowBlank="1" showInputMessage="1" showErrorMessage="1" promptTitle="max. Teilnehmerzahl" prompt="max. 100 Teilnehmer möglich" sqref="K2">
      <formula1>100</formula1>
    </dataValidation>
  </dataValidations>
  <pageMargins left="0.7" right="0.7" top="0.78740157499999996" bottom="0.78740157499999996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autoPageBreaks="0"/>
  </sheetPr>
  <dimension ref="A2:SG124"/>
  <sheetViews>
    <sheetView workbookViewId="0">
      <selection activeCell="I1" sqref="I1:M10"/>
    </sheetView>
  </sheetViews>
  <sheetFormatPr baseColWidth="10" defaultRowHeight="12.75" x14ac:dyDescent="0.2"/>
  <cols>
    <col min="1" max="1" width="13.5" customWidth="1"/>
    <col min="2" max="2" width="15" customWidth="1"/>
    <col min="3" max="3" width="15.125" customWidth="1"/>
    <col min="7" max="7" width="0" hidden="1" customWidth="1"/>
    <col min="9" max="9" width="15.5" customWidth="1"/>
    <col min="10" max="10" width="15.125" customWidth="1"/>
    <col min="11" max="11" width="10.875" customWidth="1"/>
    <col min="12" max="12" width="12.125" customWidth="1"/>
    <col min="13" max="13" width="12.625" customWidth="1"/>
    <col min="501" max="501" width="11" style="155"/>
  </cols>
  <sheetData>
    <row r="2" spans="1:14" ht="12.75" customHeight="1" x14ac:dyDescent="0.2"/>
    <row r="3" spans="1:14" ht="12.75" customHeight="1" x14ac:dyDescent="0.2"/>
    <row r="5" spans="1:14" x14ac:dyDescent="0.2">
      <c r="N5" s="64" t="e">
        <f>IF(#REF!="",0,1)</f>
        <v>#REF!</v>
      </c>
    </row>
    <row r="7" spans="1:14" x14ac:dyDescent="0.2">
      <c r="A7" t="str">
        <f t="shared" ref="A7:A21" si="0">IF(G7="","",G7)</f>
        <v/>
      </c>
    </row>
    <row r="8" spans="1:14" x14ac:dyDescent="0.2">
      <c r="A8" t="str">
        <f t="shared" si="0"/>
        <v/>
      </c>
    </row>
    <row r="9" spans="1:14" x14ac:dyDescent="0.2">
      <c r="A9" t="str">
        <f t="shared" si="0"/>
        <v/>
      </c>
    </row>
    <row r="10" spans="1:14" x14ac:dyDescent="0.2">
      <c r="A10" t="str">
        <f t="shared" si="0"/>
        <v/>
      </c>
    </row>
    <row r="11" spans="1:14" x14ac:dyDescent="0.2">
      <c r="A11" t="str">
        <f t="shared" si="0"/>
        <v/>
      </c>
    </row>
    <row r="12" spans="1:14" x14ac:dyDescent="0.2">
      <c r="A12" t="str">
        <f t="shared" si="0"/>
        <v/>
      </c>
    </row>
    <row r="13" spans="1:14" x14ac:dyDescent="0.2">
      <c r="A13" t="str">
        <f t="shared" si="0"/>
        <v/>
      </c>
    </row>
    <row r="14" spans="1:14" x14ac:dyDescent="0.2">
      <c r="A14" t="str">
        <f t="shared" si="0"/>
        <v/>
      </c>
    </row>
    <row r="15" spans="1:14" x14ac:dyDescent="0.2">
      <c r="A15" t="str">
        <f t="shared" si="0"/>
        <v/>
      </c>
    </row>
    <row r="16" spans="1:14" x14ac:dyDescent="0.2">
      <c r="A16" t="str">
        <f t="shared" si="0"/>
        <v/>
      </c>
    </row>
    <row r="17" spans="1:1" x14ac:dyDescent="0.2">
      <c r="A17" t="str">
        <f t="shared" si="0"/>
        <v/>
      </c>
    </row>
    <row r="18" spans="1:1" x14ac:dyDescent="0.2">
      <c r="A18" t="str">
        <f t="shared" si="0"/>
        <v/>
      </c>
    </row>
    <row r="19" spans="1:1" x14ac:dyDescent="0.2">
      <c r="A19" t="str">
        <f t="shared" si="0"/>
        <v/>
      </c>
    </row>
    <row r="20" spans="1:1" x14ac:dyDescent="0.2">
      <c r="A20" t="str">
        <f t="shared" si="0"/>
        <v/>
      </c>
    </row>
    <row r="21" spans="1:1" x14ac:dyDescent="0.2">
      <c r="A21" t="str">
        <f t="shared" si="0"/>
        <v/>
      </c>
    </row>
    <row r="22" spans="1:1" x14ac:dyDescent="0.2">
      <c r="A22" t="str">
        <f>IF(D22&gt;'Teilnehmer Erfassung'!$AA$3,"x","")</f>
        <v/>
      </c>
    </row>
    <row r="23" spans="1:1" x14ac:dyDescent="0.2">
      <c r="A23" t="str">
        <f>IF(D23&gt;'Teilnehmer Erfassung'!$AA$3,"x","")</f>
        <v/>
      </c>
    </row>
    <row r="24" spans="1:1" x14ac:dyDescent="0.2">
      <c r="A24" t="str">
        <f>IF(D24&gt;'Teilnehmer Erfassung'!$AA$3,"x","")</f>
        <v/>
      </c>
    </row>
    <row r="25" spans="1:1" x14ac:dyDescent="0.2">
      <c r="A25" t="str">
        <f>IF(D25&gt;'Teilnehmer Erfassung'!$AA$3,"x","")</f>
        <v/>
      </c>
    </row>
    <row r="26" spans="1:1" x14ac:dyDescent="0.2">
      <c r="A26" t="str">
        <f>IF(D26&gt;'Teilnehmer Erfassung'!$AA$3,"x","")</f>
        <v/>
      </c>
    </row>
    <row r="27" spans="1:1" x14ac:dyDescent="0.2">
      <c r="A27" t="str">
        <f>IF(D27&gt;'Teilnehmer Erfassung'!$AA$3,"x","")</f>
        <v/>
      </c>
    </row>
    <row r="28" spans="1:1" x14ac:dyDescent="0.2">
      <c r="A28" t="str">
        <f>IF(D28&gt;'Teilnehmer Erfassung'!$AA$3,"x","")</f>
        <v/>
      </c>
    </row>
    <row r="29" spans="1:1" x14ac:dyDescent="0.2">
      <c r="A29" t="str">
        <f>IF(D29&gt;'Teilnehmer Erfassung'!$AA$3,"x","")</f>
        <v/>
      </c>
    </row>
    <row r="30" spans="1:1" x14ac:dyDescent="0.2">
      <c r="A30" t="str">
        <f>IF(D30&gt;'Teilnehmer Erfassung'!$AA$3,"x","")</f>
        <v/>
      </c>
    </row>
    <row r="31" spans="1:1" x14ac:dyDescent="0.2">
      <c r="A31" t="str">
        <f>IF(D31&gt;'Teilnehmer Erfassung'!$AA$3,"x","")</f>
        <v/>
      </c>
    </row>
    <row r="32" spans="1:1" x14ac:dyDescent="0.2">
      <c r="A32" t="str">
        <f>IF(D32&gt;'Teilnehmer Erfassung'!$AA$3,"x","")</f>
        <v/>
      </c>
    </row>
    <row r="33" spans="1:1" x14ac:dyDescent="0.2">
      <c r="A33" t="str">
        <f>IF(D33&gt;'Teilnehmer Erfassung'!$AA$3,"x","")</f>
        <v/>
      </c>
    </row>
    <row r="34" spans="1:1" x14ac:dyDescent="0.2">
      <c r="A34" t="str">
        <f>IF(D34&gt;'Teilnehmer Erfassung'!$AA$3,"x","")</f>
        <v/>
      </c>
    </row>
    <row r="35" spans="1:1" x14ac:dyDescent="0.2">
      <c r="A35" t="str">
        <f>IF(D35&gt;'Teilnehmer Erfassung'!$AA$3,"x","")</f>
        <v/>
      </c>
    </row>
    <row r="36" spans="1:1" x14ac:dyDescent="0.2">
      <c r="A36" t="str">
        <f>IF(D36&gt;'Teilnehmer Erfassung'!$AA$3,"x","")</f>
        <v/>
      </c>
    </row>
    <row r="37" spans="1:1" x14ac:dyDescent="0.2">
      <c r="A37" t="str">
        <f>IF(D37&gt;'Teilnehmer Erfassung'!$AA$3,"x","")</f>
        <v/>
      </c>
    </row>
    <row r="38" spans="1:1" x14ac:dyDescent="0.2">
      <c r="A38" t="str">
        <f>IF(D38&gt;'Teilnehmer Erfassung'!$AA$3,"x","")</f>
        <v/>
      </c>
    </row>
    <row r="39" spans="1:1" x14ac:dyDescent="0.2">
      <c r="A39" t="str">
        <f>IF(D39&gt;'Teilnehmer Erfassung'!$AA$3,"x","")</f>
        <v/>
      </c>
    </row>
    <row r="40" spans="1:1" x14ac:dyDescent="0.2">
      <c r="A40" t="str">
        <f>IF(D40&gt;'Teilnehmer Erfassung'!$AA$3,"x","")</f>
        <v/>
      </c>
    </row>
    <row r="41" spans="1:1" x14ac:dyDescent="0.2">
      <c r="A41" t="str">
        <f>IF(D41&gt;'Teilnehmer Erfassung'!$AA$3,"x","")</f>
        <v/>
      </c>
    </row>
    <row r="42" spans="1:1" x14ac:dyDescent="0.2">
      <c r="A42" t="str">
        <f>IF(D42&gt;'Teilnehmer Erfassung'!$AA$3,"x","")</f>
        <v/>
      </c>
    </row>
    <row r="43" spans="1:1" x14ac:dyDescent="0.2">
      <c r="A43" t="str">
        <f>IF(D43&gt;'Teilnehmer Erfassung'!$AA$3,"x","")</f>
        <v/>
      </c>
    </row>
    <row r="44" spans="1:1" x14ac:dyDescent="0.2">
      <c r="A44" t="str">
        <f>IF(D44&gt;'Teilnehmer Erfassung'!$AA$3,"x","")</f>
        <v/>
      </c>
    </row>
    <row r="45" spans="1:1" x14ac:dyDescent="0.2">
      <c r="A45" t="str">
        <f>IF(D45&gt;'Teilnehmer Erfassung'!$AA$3,"x","")</f>
        <v/>
      </c>
    </row>
    <row r="46" spans="1:1" x14ac:dyDescent="0.2">
      <c r="A46" t="str">
        <f>IF(D46&gt;'Teilnehmer Erfassung'!$AA$3,"x","")</f>
        <v/>
      </c>
    </row>
    <row r="47" spans="1:1" x14ac:dyDescent="0.2">
      <c r="A47" t="str">
        <f>IF(D47&gt;'Teilnehmer Erfassung'!$AA$3,"x","")</f>
        <v/>
      </c>
    </row>
    <row r="48" spans="1:1" x14ac:dyDescent="0.2">
      <c r="A48" t="str">
        <f>IF(D48&gt;'Teilnehmer Erfassung'!$AA$3,"x","")</f>
        <v/>
      </c>
    </row>
    <row r="49" spans="1:1" x14ac:dyDescent="0.2">
      <c r="A49" t="str">
        <f>IF(D49&gt;'Teilnehmer Erfassung'!$AA$3,"x","")</f>
        <v/>
      </c>
    </row>
    <row r="50" spans="1:1" x14ac:dyDescent="0.2">
      <c r="A50" t="str">
        <f>IF(D50&gt;'Teilnehmer Erfassung'!$AA$3,"x","")</f>
        <v/>
      </c>
    </row>
    <row r="51" spans="1:1" x14ac:dyDescent="0.2">
      <c r="A51" t="str">
        <f>IF(D51&gt;'Teilnehmer Erfassung'!$AA$3,"x","")</f>
        <v/>
      </c>
    </row>
    <row r="52" spans="1:1" x14ac:dyDescent="0.2">
      <c r="A52" t="str">
        <f>IF(D52&gt;'Teilnehmer Erfassung'!$AA$3,"x","")</f>
        <v/>
      </c>
    </row>
    <row r="53" spans="1:1" x14ac:dyDescent="0.2">
      <c r="A53" t="str">
        <f>IF(D53&gt;'Teilnehmer Erfassung'!$AA$3,"x","")</f>
        <v/>
      </c>
    </row>
    <row r="54" spans="1:1" x14ac:dyDescent="0.2">
      <c r="A54" t="str">
        <f>IF(D54&gt;'Teilnehmer Erfassung'!$AA$3,"x","")</f>
        <v/>
      </c>
    </row>
    <row r="55" spans="1:1" x14ac:dyDescent="0.2">
      <c r="A55" t="str">
        <f>IF(D55&gt;'Teilnehmer Erfassung'!$AA$3,"x","")</f>
        <v/>
      </c>
    </row>
    <row r="56" spans="1:1" x14ac:dyDescent="0.2">
      <c r="A56" t="str">
        <f>IF(D56&gt;'Teilnehmer Erfassung'!$AA$3,"x","")</f>
        <v/>
      </c>
    </row>
    <row r="57" spans="1:1" x14ac:dyDescent="0.2">
      <c r="A57" t="str">
        <f>IF(D57&gt;'Teilnehmer Erfassung'!$AA$3,"x","")</f>
        <v/>
      </c>
    </row>
    <row r="58" spans="1:1" x14ac:dyDescent="0.2">
      <c r="A58" t="str">
        <f>IF(D58&gt;'Teilnehmer Erfassung'!$AA$3,"x","")</f>
        <v/>
      </c>
    </row>
    <row r="59" spans="1:1" x14ac:dyDescent="0.2">
      <c r="A59" t="str">
        <f>IF(D59&gt;'Teilnehmer Erfassung'!$AA$3,"x","")</f>
        <v/>
      </c>
    </row>
    <row r="60" spans="1:1" x14ac:dyDescent="0.2">
      <c r="A60" t="str">
        <f>IF(D60&gt;'Teilnehmer Erfassung'!$AA$3,"x","")</f>
        <v/>
      </c>
    </row>
    <row r="61" spans="1:1" x14ac:dyDescent="0.2">
      <c r="A61" t="str">
        <f>IF(D61&gt;'Teilnehmer Erfassung'!$AA$3,"x","")</f>
        <v/>
      </c>
    </row>
    <row r="62" spans="1:1" x14ac:dyDescent="0.2">
      <c r="A62" t="str">
        <f>IF(D62&gt;'Teilnehmer Erfassung'!$AA$3,"x","")</f>
        <v/>
      </c>
    </row>
    <row r="63" spans="1:1" x14ac:dyDescent="0.2">
      <c r="A63" t="str">
        <f>IF(D63&gt;'Teilnehmer Erfassung'!$AA$3,"x","")</f>
        <v/>
      </c>
    </row>
    <row r="64" spans="1:1" x14ac:dyDescent="0.2">
      <c r="A64" t="str">
        <f>IF(D64&gt;'Teilnehmer Erfassung'!$AA$3,"x","")</f>
        <v/>
      </c>
    </row>
    <row r="65" spans="1:1" x14ac:dyDescent="0.2">
      <c r="A65" t="str">
        <f>IF(D65&gt;'Teilnehmer Erfassung'!$AA$3,"x","")</f>
        <v/>
      </c>
    </row>
    <row r="66" spans="1:1" x14ac:dyDescent="0.2">
      <c r="A66" t="str">
        <f>IF(D66&gt;'Teilnehmer Erfassung'!$AA$3,"x","")</f>
        <v/>
      </c>
    </row>
    <row r="67" spans="1:1" x14ac:dyDescent="0.2">
      <c r="A67" t="str">
        <f>IF(D67&gt;'Teilnehmer Erfassung'!$AA$3,"x","")</f>
        <v/>
      </c>
    </row>
    <row r="68" spans="1:1" x14ac:dyDescent="0.2">
      <c r="A68" t="str">
        <f>IF(D68&gt;'Teilnehmer Erfassung'!$AA$3,"x","")</f>
        <v/>
      </c>
    </row>
    <row r="69" spans="1:1" x14ac:dyDescent="0.2">
      <c r="A69" t="str">
        <f>IF(D69&gt;'Teilnehmer Erfassung'!$AA$3,"x","")</f>
        <v/>
      </c>
    </row>
    <row r="70" spans="1:1" x14ac:dyDescent="0.2">
      <c r="A70" t="str">
        <f>IF(D70&gt;'Teilnehmer Erfassung'!$AA$3,"x","")</f>
        <v/>
      </c>
    </row>
    <row r="71" spans="1:1" x14ac:dyDescent="0.2">
      <c r="A71" t="str">
        <f>IF(D71&gt;'Teilnehmer Erfassung'!$AA$3,"x","")</f>
        <v/>
      </c>
    </row>
    <row r="72" spans="1:1" x14ac:dyDescent="0.2">
      <c r="A72" t="str">
        <f>IF(D72&gt;'Teilnehmer Erfassung'!$AA$3,"x","")</f>
        <v/>
      </c>
    </row>
    <row r="73" spans="1:1" x14ac:dyDescent="0.2">
      <c r="A73" t="str">
        <f>IF(D73&gt;'Teilnehmer Erfassung'!$AA$3,"x","")</f>
        <v/>
      </c>
    </row>
    <row r="74" spans="1:1" x14ac:dyDescent="0.2">
      <c r="A74" t="str">
        <f>IF(D74&gt;'Teilnehmer Erfassung'!$AA$3,"x","")</f>
        <v/>
      </c>
    </row>
    <row r="75" spans="1:1" x14ac:dyDescent="0.2">
      <c r="A75" t="str">
        <f>IF(D75&gt;'Teilnehmer Erfassung'!$AA$3,"x","")</f>
        <v/>
      </c>
    </row>
    <row r="76" spans="1:1" x14ac:dyDescent="0.2">
      <c r="A76" t="str">
        <f>IF(D76&gt;'Teilnehmer Erfassung'!$AA$3,"x","")</f>
        <v/>
      </c>
    </row>
    <row r="77" spans="1:1" x14ac:dyDescent="0.2">
      <c r="A77" t="str">
        <f>IF(D77&gt;'Teilnehmer Erfassung'!$AA$3,"x","")</f>
        <v/>
      </c>
    </row>
    <row r="78" spans="1:1" x14ac:dyDescent="0.2">
      <c r="A78" t="str">
        <f>IF(D78&gt;'Teilnehmer Erfassung'!$AA$3,"x","")</f>
        <v/>
      </c>
    </row>
    <row r="79" spans="1:1" x14ac:dyDescent="0.2">
      <c r="A79" t="str">
        <f>IF(D79&gt;'Teilnehmer Erfassung'!$AA$3,"x","")</f>
        <v/>
      </c>
    </row>
    <row r="80" spans="1:1" x14ac:dyDescent="0.2">
      <c r="A80" t="str">
        <f>IF(D80&gt;'Teilnehmer Erfassung'!$AA$3,"x","")</f>
        <v/>
      </c>
    </row>
    <row r="81" spans="1:1" x14ac:dyDescent="0.2">
      <c r="A81" t="str">
        <f>IF(D81&gt;'Teilnehmer Erfassung'!$AA$3,"x","")</f>
        <v/>
      </c>
    </row>
    <row r="82" spans="1:1" x14ac:dyDescent="0.2">
      <c r="A82" t="str">
        <f>IF(D82&gt;'Teilnehmer Erfassung'!$AA$3,"x","")</f>
        <v/>
      </c>
    </row>
    <row r="83" spans="1:1" x14ac:dyDescent="0.2">
      <c r="A83" t="str">
        <f>IF(D83&gt;'Teilnehmer Erfassung'!$AA$3,"x","")</f>
        <v/>
      </c>
    </row>
    <row r="84" spans="1:1" x14ac:dyDescent="0.2">
      <c r="A84" t="str">
        <f>IF(D84&gt;'Teilnehmer Erfassung'!$AA$3,"x","")</f>
        <v/>
      </c>
    </row>
    <row r="85" spans="1:1" x14ac:dyDescent="0.2">
      <c r="A85" t="str">
        <f>IF(D85&gt;'Teilnehmer Erfassung'!$AA$3,"x","")</f>
        <v/>
      </c>
    </row>
    <row r="86" spans="1:1" x14ac:dyDescent="0.2">
      <c r="A86" t="str">
        <f>IF(D86&gt;'Teilnehmer Erfassung'!$AA$3,"x","")</f>
        <v/>
      </c>
    </row>
    <row r="87" spans="1:1" x14ac:dyDescent="0.2">
      <c r="A87" t="str">
        <f>IF(D87&gt;'Teilnehmer Erfassung'!$AA$3,"x","")</f>
        <v/>
      </c>
    </row>
    <row r="88" spans="1:1" x14ac:dyDescent="0.2">
      <c r="A88" t="str">
        <f>IF(D88&gt;'Teilnehmer Erfassung'!$AA$3,"x","")</f>
        <v/>
      </c>
    </row>
    <row r="89" spans="1:1" x14ac:dyDescent="0.2">
      <c r="A89" t="str">
        <f>IF(D89&gt;'Teilnehmer Erfassung'!$AA$3,"x","")</f>
        <v/>
      </c>
    </row>
    <row r="90" spans="1:1" x14ac:dyDescent="0.2">
      <c r="A90" t="str">
        <f>IF(D90&gt;'Teilnehmer Erfassung'!$AA$3,"x","")</f>
        <v/>
      </c>
    </row>
    <row r="91" spans="1:1" x14ac:dyDescent="0.2">
      <c r="A91" t="str">
        <f>IF(D91&gt;'Teilnehmer Erfassung'!$AA$3,"x","")</f>
        <v/>
      </c>
    </row>
    <row r="92" spans="1:1" x14ac:dyDescent="0.2">
      <c r="A92" t="str">
        <f>IF(D92&gt;'Teilnehmer Erfassung'!$AA$3,"x","")</f>
        <v/>
      </c>
    </row>
    <row r="93" spans="1:1" x14ac:dyDescent="0.2">
      <c r="A93" t="str">
        <f>IF(D93&gt;'Teilnehmer Erfassung'!$AA$3,"x","")</f>
        <v/>
      </c>
    </row>
    <row r="94" spans="1:1" x14ac:dyDescent="0.2">
      <c r="A94" t="str">
        <f>IF(D94&gt;'Teilnehmer Erfassung'!$AA$3,"x","")</f>
        <v/>
      </c>
    </row>
    <row r="95" spans="1:1" x14ac:dyDescent="0.2">
      <c r="A95" t="str">
        <f>IF(D95&gt;'Teilnehmer Erfassung'!$AA$3,"x","")</f>
        <v/>
      </c>
    </row>
    <row r="96" spans="1:1" x14ac:dyDescent="0.2">
      <c r="A96" t="str">
        <f>IF(D96&gt;'Teilnehmer Erfassung'!$AA$3,"x","")</f>
        <v/>
      </c>
    </row>
    <row r="97" spans="1:1" x14ac:dyDescent="0.2">
      <c r="A97" t="str">
        <f>IF(D97&gt;'Teilnehmer Erfassung'!$AA$3,"x","")</f>
        <v/>
      </c>
    </row>
    <row r="98" spans="1:1" x14ac:dyDescent="0.2">
      <c r="A98" t="str">
        <f>IF(D98&gt;'Teilnehmer Erfassung'!$AA$3,"x","")</f>
        <v/>
      </c>
    </row>
    <row r="99" spans="1:1" x14ac:dyDescent="0.2">
      <c r="A99" t="str">
        <f>IF(D99&gt;'Teilnehmer Erfassung'!$AA$3,"x","")</f>
        <v/>
      </c>
    </row>
    <row r="100" spans="1:1" x14ac:dyDescent="0.2">
      <c r="A100" t="str">
        <f>IF(D100&gt;'Teilnehmer Erfassung'!$AA$3,"x","")</f>
        <v/>
      </c>
    </row>
    <row r="101" spans="1:1" x14ac:dyDescent="0.2">
      <c r="A101" t="str">
        <f>IF(D101&gt;'Teilnehmer Erfassung'!$AA$3,"x","")</f>
        <v/>
      </c>
    </row>
    <row r="102" spans="1:1" x14ac:dyDescent="0.2">
      <c r="A102" t="str">
        <f>IF(D102&gt;'Teilnehmer Erfassung'!$AA$3,"x","")</f>
        <v/>
      </c>
    </row>
    <row r="103" spans="1:1" x14ac:dyDescent="0.2">
      <c r="A103" t="str">
        <f>IF(D103&gt;'Teilnehmer Erfassung'!$AA$3,"x","")</f>
        <v/>
      </c>
    </row>
    <row r="104" spans="1:1" x14ac:dyDescent="0.2">
      <c r="A104" t="str">
        <f>IF(D104&gt;'Teilnehmer Erfassung'!$AA$3,"x","")</f>
        <v/>
      </c>
    </row>
    <row r="105" spans="1:1" x14ac:dyDescent="0.2">
      <c r="A105" t="str">
        <f>IF(D105&gt;'Teilnehmer Erfassung'!$AA$3,"x","")</f>
        <v/>
      </c>
    </row>
    <row r="106" spans="1:1" x14ac:dyDescent="0.2">
      <c r="A106" t="str">
        <f>IF(D106&gt;'Teilnehmer Erfassung'!$AA$3,"x","")</f>
        <v/>
      </c>
    </row>
    <row r="107" spans="1:1" x14ac:dyDescent="0.2">
      <c r="A107" t="str">
        <f>IF(D107&gt;'Teilnehmer Erfassung'!$AA$3,"x","")</f>
        <v/>
      </c>
    </row>
    <row r="108" spans="1:1" x14ac:dyDescent="0.2">
      <c r="A108" t="str">
        <f>IF(D108&gt;'Teilnehmer Erfassung'!$AA$3,"x","")</f>
        <v/>
      </c>
    </row>
    <row r="109" spans="1:1" x14ac:dyDescent="0.2">
      <c r="A109" t="str">
        <f>IF(D109&gt;'Teilnehmer Erfassung'!$AA$3,"x","")</f>
        <v/>
      </c>
    </row>
    <row r="110" spans="1:1" x14ac:dyDescent="0.2">
      <c r="A110" t="str">
        <f>IF(D110&gt;'Teilnehmer Erfassung'!$AA$3,"x","")</f>
        <v/>
      </c>
    </row>
    <row r="111" spans="1:1" x14ac:dyDescent="0.2">
      <c r="A111" t="str">
        <f>IF(D111&gt;'Teilnehmer Erfassung'!$AA$3,"x","")</f>
        <v/>
      </c>
    </row>
    <row r="112" spans="1:1" x14ac:dyDescent="0.2">
      <c r="A112" t="str">
        <f>IF(D112&gt;'Teilnehmer Erfassung'!$AA$3,"x","")</f>
        <v/>
      </c>
    </row>
    <row r="113" spans="1:1" x14ac:dyDescent="0.2">
      <c r="A113" t="str">
        <f>IF(D113&gt;'Teilnehmer Erfassung'!$AA$3,"x","")</f>
        <v/>
      </c>
    </row>
    <row r="114" spans="1:1" x14ac:dyDescent="0.2">
      <c r="A114" t="str">
        <f>IF(D114&gt;'Teilnehmer Erfassung'!$AA$3,"x","")</f>
        <v/>
      </c>
    </row>
    <row r="115" spans="1:1" x14ac:dyDescent="0.2">
      <c r="A115" t="str">
        <f>IF(D115&gt;'Teilnehmer Erfassung'!$AA$3,"x","")</f>
        <v/>
      </c>
    </row>
    <row r="116" spans="1:1" x14ac:dyDescent="0.2">
      <c r="A116" t="str">
        <f>IF(D116&gt;'Teilnehmer Erfassung'!$AA$3,"x","")</f>
        <v/>
      </c>
    </row>
    <row r="117" spans="1:1" x14ac:dyDescent="0.2">
      <c r="A117" t="str">
        <f>IF(D117&gt;'Teilnehmer Erfassung'!$AA$3,"x","")</f>
        <v/>
      </c>
    </row>
    <row r="118" spans="1:1" x14ac:dyDescent="0.2">
      <c r="A118" t="str">
        <f>IF(D118&gt;'Teilnehmer Erfassung'!$AA$3,"x","")</f>
        <v/>
      </c>
    </row>
    <row r="119" spans="1:1" x14ac:dyDescent="0.2">
      <c r="A119" t="str">
        <f>IF(D119&gt;'Teilnehmer Erfassung'!$AA$3,"x","")</f>
        <v/>
      </c>
    </row>
    <row r="120" spans="1:1" x14ac:dyDescent="0.2">
      <c r="A120" t="str">
        <f>IF(D120&gt;'Teilnehmer Erfassung'!$AA$3,"x","")</f>
        <v/>
      </c>
    </row>
    <row r="121" spans="1:1" x14ac:dyDescent="0.2">
      <c r="A121" t="str">
        <f>IF(D121&gt;'Teilnehmer Erfassung'!$AA$3,"x","")</f>
        <v/>
      </c>
    </row>
    <row r="122" spans="1:1" x14ac:dyDescent="0.2">
      <c r="A122" t="str">
        <f>IF(D122&gt;'Teilnehmer Erfassung'!$AA$3,"x","")</f>
        <v/>
      </c>
    </row>
    <row r="123" spans="1:1" x14ac:dyDescent="0.2">
      <c r="A123" t="str">
        <f>IF(D123&gt;'Teilnehmer Erfassung'!$AA$3,"x","")</f>
        <v/>
      </c>
    </row>
    <row r="124" spans="1:1" x14ac:dyDescent="0.2">
      <c r="A124" t="str">
        <f>IF(D124&gt;'Teilnehmer Erfassung'!$AA$3,"x","")</f>
        <v/>
      </c>
    </row>
  </sheetData>
  <sheetProtection sheet="1" objects="1" scenarios="1"/>
  <sortState ref="B10:G534">
    <sortCondition descending="1" ref="G10:G534"/>
    <sortCondition ref="E10:E534"/>
    <sortCondition descending="1" ref="F10:F534"/>
  </sortState>
  <pageMargins left="0.23622047244094502" right="0.23622047244094502" top="0.74803149606299202" bottom="0.74803149606299202" header="0.31496062992126" footer="0.31496062992126"/>
  <pageSetup paperSize="9" scale="120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37"/>
  <sheetViews>
    <sheetView zoomScaleNormal="100" workbookViewId="0">
      <selection activeCell="A2" sqref="A2:C128"/>
    </sheetView>
  </sheetViews>
  <sheetFormatPr baseColWidth="10" defaultRowHeight="12.75" x14ac:dyDescent="0.2"/>
  <cols>
    <col min="3" max="3" width="11" style="140"/>
  </cols>
  <sheetData>
    <row r="1" spans="1:7" x14ac:dyDescent="0.2">
      <c r="A1" s="9" t="s">
        <v>0</v>
      </c>
      <c r="B1" s="9" t="s">
        <v>1</v>
      </c>
      <c r="C1" s="160" t="s">
        <v>3</v>
      </c>
      <c r="D1" s="9">
        <v>1</v>
      </c>
      <c r="E1" s="9" t="s">
        <v>2</v>
      </c>
      <c r="F1" s="9" t="s">
        <v>11</v>
      </c>
      <c r="G1" s="9" t="s">
        <v>10</v>
      </c>
    </row>
    <row r="2" spans="1:7" x14ac:dyDescent="0.2">
      <c r="A2" s="9" t="s">
        <v>120</v>
      </c>
      <c r="B2" s="9" t="s">
        <v>153</v>
      </c>
      <c r="C2" s="160">
        <v>116</v>
      </c>
      <c r="D2" s="9">
        <v>30</v>
      </c>
      <c r="E2" s="9">
        <v>22</v>
      </c>
      <c r="F2" s="9">
        <v>1</v>
      </c>
      <c r="G2" s="9">
        <v>65</v>
      </c>
    </row>
    <row r="3" spans="1:7" x14ac:dyDescent="0.2">
      <c r="A3" s="9" t="s">
        <v>144</v>
      </c>
      <c r="B3" s="9" t="s">
        <v>180</v>
      </c>
      <c r="C3" s="160">
        <v>159</v>
      </c>
      <c r="D3" s="9">
        <v>27</v>
      </c>
      <c r="E3" s="9">
        <v>19</v>
      </c>
      <c r="F3" s="9">
        <v>1</v>
      </c>
      <c r="G3" s="9">
        <v>9</v>
      </c>
    </row>
    <row r="4" spans="1:7" x14ac:dyDescent="0.2">
      <c r="A4" s="9" t="s">
        <v>118</v>
      </c>
      <c r="B4" s="9" t="s">
        <v>151</v>
      </c>
      <c r="C4" s="160">
        <v>114</v>
      </c>
      <c r="D4" s="9">
        <v>75</v>
      </c>
      <c r="E4" s="9">
        <v>52</v>
      </c>
      <c r="F4" s="9">
        <v>1</v>
      </c>
      <c r="G4" s="9">
        <v>9</v>
      </c>
    </row>
    <row r="5" spans="1:7" x14ac:dyDescent="0.2">
      <c r="A5" s="9" t="s">
        <v>139</v>
      </c>
      <c r="B5" s="9" t="s">
        <v>175</v>
      </c>
      <c r="C5" s="160">
        <v>148</v>
      </c>
      <c r="D5" s="9">
        <v>76</v>
      </c>
      <c r="E5" s="9">
        <v>53</v>
      </c>
      <c r="F5" s="9">
        <v>1</v>
      </c>
      <c r="G5" s="9">
        <v>9</v>
      </c>
    </row>
    <row r="6" spans="1:7" x14ac:dyDescent="0.2">
      <c r="A6" s="9" t="s">
        <v>112</v>
      </c>
      <c r="B6" s="9" t="s">
        <v>145</v>
      </c>
      <c r="C6" s="160">
        <v>100</v>
      </c>
      <c r="D6" s="9">
        <v>86</v>
      </c>
      <c r="E6" s="9">
        <v>59</v>
      </c>
      <c r="F6" s="9">
        <v>1</v>
      </c>
      <c r="G6" s="9">
        <v>9</v>
      </c>
    </row>
    <row r="7" spans="1:7" x14ac:dyDescent="0.2">
      <c r="A7" s="9" t="s">
        <v>133</v>
      </c>
      <c r="B7" s="9" t="s">
        <v>169</v>
      </c>
      <c r="C7" s="160">
        <v>137</v>
      </c>
      <c r="D7" s="9">
        <v>69</v>
      </c>
      <c r="E7" s="9">
        <v>47</v>
      </c>
      <c r="F7" s="9">
        <v>1</v>
      </c>
      <c r="G7" s="9">
        <v>8</v>
      </c>
    </row>
    <row r="8" spans="1:7" x14ac:dyDescent="0.2">
      <c r="A8" s="9" t="s">
        <v>122</v>
      </c>
      <c r="B8" s="9" t="s">
        <v>155</v>
      </c>
      <c r="C8" s="160">
        <v>119</v>
      </c>
      <c r="D8" s="9">
        <v>100</v>
      </c>
      <c r="E8" s="9">
        <v>68</v>
      </c>
      <c r="F8" s="9">
        <v>1</v>
      </c>
      <c r="G8" s="9">
        <v>8</v>
      </c>
    </row>
    <row r="9" spans="1:7" x14ac:dyDescent="0.2">
      <c r="A9" s="9" t="s">
        <v>128</v>
      </c>
      <c r="B9" s="9" t="s">
        <v>164</v>
      </c>
      <c r="C9" s="160">
        <v>130</v>
      </c>
      <c r="D9" s="9">
        <v>10</v>
      </c>
      <c r="E9" s="9">
        <v>8</v>
      </c>
      <c r="F9" s="9">
        <v>1</v>
      </c>
      <c r="G9" s="9">
        <v>7</v>
      </c>
    </row>
    <row r="10" spans="1:7" x14ac:dyDescent="0.2">
      <c r="A10" s="9" t="s">
        <v>119</v>
      </c>
      <c r="B10" s="9" t="s">
        <v>152</v>
      </c>
      <c r="C10" s="160">
        <v>115</v>
      </c>
      <c r="D10" s="9">
        <v>15</v>
      </c>
      <c r="E10" s="9">
        <v>11</v>
      </c>
      <c r="F10" s="9">
        <v>1</v>
      </c>
      <c r="G10" s="9">
        <v>7</v>
      </c>
    </row>
    <row r="11" spans="1:7" x14ac:dyDescent="0.2">
      <c r="A11" s="9" t="s">
        <v>137</v>
      </c>
      <c r="B11" s="9" t="s">
        <v>173</v>
      </c>
      <c r="C11" s="160">
        <v>146</v>
      </c>
      <c r="D11" s="9">
        <v>18</v>
      </c>
      <c r="E11" s="9">
        <v>13</v>
      </c>
      <c r="F11" s="9">
        <v>1</v>
      </c>
      <c r="G11" s="9">
        <v>7</v>
      </c>
    </row>
    <row r="12" spans="1:7" x14ac:dyDescent="0.2">
      <c r="A12" s="9" t="s">
        <v>126</v>
      </c>
      <c r="B12" s="9" t="s">
        <v>159</v>
      </c>
      <c r="C12" s="160">
        <v>127</v>
      </c>
      <c r="D12" s="9">
        <v>91</v>
      </c>
      <c r="E12" s="9">
        <v>62</v>
      </c>
      <c r="F12" s="9">
        <v>1</v>
      </c>
      <c r="G12" s="9">
        <v>7</v>
      </c>
    </row>
    <row r="13" spans="1:7" x14ac:dyDescent="0.2">
      <c r="A13" s="9" t="s">
        <v>131</v>
      </c>
      <c r="B13" s="9" t="s">
        <v>167</v>
      </c>
      <c r="C13" s="160">
        <v>135</v>
      </c>
      <c r="D13" s="9">
        <v>53</v>
      </c>
      <c r="E13" s="9">
        <v>36</v>
      </c>
      <c r="F13" s="9">
        <v>1</v>
      </c>
      <c r="G13" s="9">
        <v>6</v>
      </c>
    </row>
    <row r="14" spans="1:7" x14ac:dyDescent="0.2">
      <c r="A14" s="9" t="s">
        <v>141</v>
      </c>
      <c r="B14" s="9" t="s">
        <v>177</v>
      </c>
      <c r="C14" s="160">
        <v>153</v>
      </c>
      <c r="D14" s="9">
        <v>54</v>
      </c>
      <c r="E14" s="9">
        <v>37</v>
      </c>
      <c r="F14" s="9">
        <v>1</v>
      </c>
      <c r="G14" s="9">
        <v>6</v>
      </c>
    </row>
    <row r="15" spans="1:7" x14ac:dyDescent="0.2">
      <c r="A15" s="9" t="s">
        <v>140</v>
      </c>
      <c r="B15" s="9" t="s">
        <v>176</v>
      </c>
      <c r="C15" s="160">
        <v>152</v>
      </c>
      <c r="D15" s="9">
        <v>65</v>
      </c>
      <c r="E15" s="9">
        <v>44</v>
      </c>
      <c r="F15" s="9">
        <v>1</v>
      </c>
      <c r="G15" s="9">
        <v>6</v>
      </c>
    </row>
    <row r="16" spans="1:7" x14ac:dyDescent="0.2">
      <c r="A16" s="9" t="s">
        <v>121</v>
      </c>
      <c r="B16" s="9" t="s">
        <v>154</v>
      </c>
      <c r="C16" s="160">
        <v>118</v>
      </c>
      <c r="D16" s="9">
        <v>40</v>
      </c>
      <c r="E16" s="9">
        <v>28</v>
      </c>
      <c r="F16" s="9">
        <v>1</v>
      </c>
      <c r="G16" s="9">
        <v>5</v>
      </c>
    </row>
    <row r="17" spans="1:7" x14ac:dyDescent="0.2">
      <c r="A17" s="9" t="s">
        <v>138</v>
      </c>
      <c r="B17" s="9" t="s">
        <v>174</v>
      </c>
      <c r="C17" s="160">
        <v>147</v>
      </c>
      <c r="D17" s="9">
        <v>45</v>
      </c>
      <c r="E17" s="9">
        <v>30</v>
      </c>
      <c r="F17" s="9">
        <v>1</v>
      </c>
      <c r="G17" s="9">
        <v>5</v>
      </c>
    </row>
    <row r="18" spans="1:7" x14ac:dyDescent="0.2">
      <c r="A18" s="9" t="s">
        <v>129</v>
      </c>
      <c r="B18" s="9" t="s">
        <v>165</v>
      </c>
      <c r="C18" s="160">
        <v>133</v>
      </c>
      <c r="D18" s="9">
        <v>4</v>
      </c>
      <c r="E18" s="9">
        <v>4</v>
      </c>
      <c r="F18" s="9">
        <v>1</v>
      </c>
      <c r="G18" s="9">
        <v>4</v>
      </c>
    </row>
    <row r="19" spans="1:7" x14ac:dyDescent="0.2">
      <c r="A19" s="9" t="s">
        <v>160</v>
      </c>
      <c r="B19" s="9" t="s">
        <v>181</v>
      </c>
      <c r="C19" s="160">
        <v>161</v>
      </c>
      <c r="D19" s="9">
        <v>33</v>
      </c>
      <c r="E19" s="9">
        <v>23</v>
      </c>
      <c r="F19" s="9">
        <v>2</v>
      </c>
      <c r="G19" s="9">
        <v>8</v>
      </c>
    </row>
    <row r="20" spans="1:7" x14ac:dyDescent="0.2">
      <c r="A20" s="9" t="s">
        <v>116</v>
      </c>
      <c r="B20" s="9" t="s">
        <v>149</v>
      </c>
      <c r="C20" s="160">
        <v>108</v>
      </c>
      <c r="D20" s="9">
        <v>73</v>
      </c>
      <c r="E20" s="9">
        <v>50</v>
      </c>
      <c r="F20" s="9">
        <v>2</v>
      </c>
      <c r="G20" s="9">
        <v>8</v>
      </c>
    </row>
    <row r="21" spans="1:7" x14ac:dyDescent="0.2">
      <c r="A21" s="9" t="s">
        <v>132</v>
      </c>
      <c r="B21" s="9" t="s">
        <v>168</v>
      </c>
      <c r="C21" s="160">
        <v>136</v>
      </c>
      <c r="D21" s="9">
        <v>25</v>
      </c>
      <c r="E21" s="9">
        <v>18</v>
      </c>
      <c r="F21" s="9">
        <v>2</v>
      </c>
      <c r="G21" s="9">
        <v>7</v>
      </c>
    </row>
    <row r="22" spans="1:7" x14ac:dyDescent="0.2">
      <c r="A22" s="9" t="s">
        <v>123</v>
      </c>
      <c r="B22" s="9" t="s">
        <v>156</v>
      </c>
      <c r="C22" s="160">
        <v>121</v>
      </c>
      <c r="D22" s="9">
        <v>71</v>
      </c>
      <c r="E22" s="9">
        <v>48</v>
      </c>
      <c r="F22" s="9">
        <v>2</v>
      </c>
      <c r="G22" s="9">
        <v>7</v>
      </c>
    </row>
    <row r="23" spans="1:7" x14ac:dyDescent="0.2">
      <c r="A23" s="9" t="s">
        <v>162</v>
      </c>
      <c r="B23" s="9" t="s">
        <v>183</v>
      </c>
      <c r="C23" s="160">
        <v>167</v>
      </c>
      <c r="D23" s="9">
        <v>79</v>
      </c>
      <c r="E23" s="9">
        <v>55</v>
      </c>
      <c r="F23" s="9">
        <v>2</v>
      </c>
      <c r="G23" s="9">
        <v>7</v>
      </c>
    </row>
    <row r="24" spans="1:7" x14ac:dyDescent="0.2">
      <c r="A24" s="9" t="s">
        <v>127</v>
      </c>
      <c r="B24" s="9" t="s">
        <v>163</v>
      </c>
      <c r="C24" s="160">
        <v>129</v>
      </c>
      <c r="D24" s="9">
        <v>82</v>
      </c>
      <c r="E24" s="9">
        <v>57</v>
      </c>
      <c r="F24" s="9">
        <v>2</v>
      </c>
      <c r="G24" s="9">
        <v>7</v>
      </c>
    </row>
    <row r="25" spans="1:7" x14ac:dyDescent="0.2">
      <c r="A25" s="9" t="s">
        <v>124</v>
      </c>
      <c r="B25" s="9" t="s">
        <v>157</v>
      </c>
      <c r="C25" s="160">
        <v>123</v>
      </c>
      <c r="D25" s="9">
        <v>99</v>
      </c>
      <c r="E25" s="9">
        <v>67</v>
      </c>
      <c r="F25" s="9">
        <v>2</v>
      </c>
      <c r="G25" s="9">
        <v>7</v>
      </c>
    </row>
    <row r="26" spans="1:7" x14ac:dyDescent="0.2">
      <c r="A26" s="9" t="s">
        <v>142</v>
      </c>
      <c r="B26" s="9" t="s">
        <v>178</v>
      </c>
      <c r="C26" s="160">
        <v>156</v>
      </c>
      <c r="D26" s="9">
        <v>9</v>
      </c>
      <c r="E26" s="9">
        <v>7</v>
      </c>
      <c r="F26" s="9">
        <v>2</v>
      </c>
      <c r="G26" s="9">
        <v>6</v>
      </c>
    </row>
    <row r="27" spans="1:7" x14ac:dyDescent="0.2">
      <c r="A27" s="9" t="s">
        <v>134</v>
      </c>
      <c r="B27" s="9" t="s">
        <v>170</v>
      </c>
      <c r="C27" s="160">
        <v>138</v>
      </c>
      <c r="D27" s="9">
        <v>13</v>
      </c>
      <c r="E27" s="9">
        <v>9</v>
      </c>
      <c r="F27" s="9">
        <v>2</v>
      </c>
      <c r="G27" s="9">
        <v>6</v>
      </c>
    </row>
    <row r="28" spans="1:7" x14ac:dyDescent="0.2">
      <c r="A28" s="9" t="s">
        <v>114</v>
      </c>
      <c r="B28" s="9" t="s">
        <v>147</v>
      </c>
      <c r="C28" s="160">
        <v>104</v>
      </c>
      <c r="D28" s="9">
        <v>22</v>
      </c>
      <c r="E28" s="9">
        <v>15</v>
      </c>
      <c r="F28" s="9">
        <v>2</v>
      </c>
      <c r="G28" s="9">
        <v>6</v>
      </c>
    </row>
    <row r="29" spans="1:7" x14ac:dyDescent="0.2">
      <c r="A29" s="9" t="s">
        <v>135</v>
      </c>
      <c r="B29" s="9" t="s">
        <v>171</v>
      </c>
      <c r="C29" s="160">
        <v>142</v>
      </c>
      <c r="D29" s="9">
        <v>92</v>
      </c>
      <c r="E29" s="9">
        <v>63</v>
      </c>
      <c r="F29" s="9">
        <v>2</v>
      </c>
      <c r="G29" s="9">
        <v>6</v>
      </c>
    </row>
    <row r="30" spans="1:7" x14ac:dyDescent="0.2">
      <c r="A30" s="9" t="s">
        <v>117</v>
      </c>
      <c r="B30" s="9" t="s">
        <v>150</v>
      </c>
      <c r="C30" s="160">
        <v>113</v>
      </c>
      <c r="D30" s="9">
        <v>51</v>
      </c>
      <c r="E30" s="9">
        <v>34</v>
      </c>
      <c r="F30" s="9">
        <v>2</v>
      </c>
      <c r="G30" s="9">
        <v>5</v>
      </c>
    </row>
    <row r="31" spans="1:7" x14ac:dyDescent="0.2">
      <c r="A31" s="9" t="s">
        <v>143</v>
      </c>
      <c r="B31" s="9" t="s">
        <v>179</v>
      </c>
      <c r="C31" s="160">
        <v>157</v>
      </c>
      <c r="D31" s="9">
        <v>55</v>
      </c>
      <c r="E31" s="9">
        <v>38</v>
      </c>
      <c r="F31" s="9">
        <v>2</v>
      </c>
      <c r="G31" s="9">
        <v>5</v>
      </c>
    </row>
    <row r="32" spans="1:7" x14ac:dyDescent="0.2">
      <c r="A32" s="9" t="s">
        <v>130</v>
      </c>
      <c r="B32" s="9" t="s">
        <v>166</v>
      </c>
      <c r="C32" s="160">
        <v>134</v>
      </c>
      <c r="D32" s="9">
        <v>64</v>
      </c>
      <c r="E32" s="9">
        <v>43</v>
      </c>
      <c r="F32" s="9">
        <v>2</v>
      </c>
      <c r="G32" s="9">
        <v>5</v>
      </c>
    </row>
    <row r="33" spans="1:7" x14ac:dyDescent="0.2">
      <c r="A33" s="9" t="s">
        <v>161</v>
      </c>
      <c r="B33" s="9" t="s">
        <v>182</v>
      </c>
      <c r="C33" s="160">
        <v>166</v>
      </c>
      <c r="D33" s="9">
        <v>36</v>
      </c>
      <c r="E33" s="9">
        <v>26</v>
      </c>
      <c r="F33" s="9">
        <v>2</v>
      </c>
      <c r="G33" s="9">
        <v>4</v>
      </c>
    </row>
    <row r="34" spans="1:7" x14ac:dyDescent="0.2">
      <c r="A34" s="9" t="s">
        <v>125</v>
      </c>
      <c r="B34" s="9" t="s">
        <v>158</v>
      </c>
      <c r="C34" s="160">
        <v>126</v>
      </c>
      <c r="D34" s="9">
        <v>42</v>
      </c>
      <c r="E34" s="9">
        <v>29</v>
      </c>
      <c r="F34" s="9">
        <v>2</v>
      </c>
      <c r="G34" s="9">
        <v>4</v>
      </c>
    </row>
    <row r="35" spans="1:7" x14ac:dyDescent="0.2">
      <c r="A35" s="9" t="s">
        <v>136</v>
      </c>
      <c r="B35" s="9" t="s">
        <v>172</v>
      </c>
      <c r="C35" s="160">
        <v>144</v>
      </c>
      <c r="D35" s="9">
        <v>3</v>
      </c>
      <c r="E35" s="9">
        <v>3</v>
      </c>
      <c r="F35" s="9">
        <v>2</v>
      </c>
      <c r="G35" s="9">
        <v>3</v>
      </c>
    </row>
    <row r="36" spans="1:7" x14ac:dyDescent="0.2">
      <c r="A36" s="9" t="s">
        <v>115</v>
      </c>
      <c r="B36" s="9" t="s">
        <v>148</v>
      </c>
      <c r="C36" s="160">
        <v>106</v>
      </c>
      <c r="D36" s="9">
        <v>72</v>
      </c>
      <c r="E36" s="9">
        <v>49</v>
      </c>
      <c r="F36" s="9">
        <v>3</v>
      </c>
      <c r="G36" s="9">
        <v>7</v>
      </c>
    </row>
    <row r="37" spans="1:7" x14ac:dyDescent="0.2">
      <c r="A37" s="9" t="s">
        <v>113</v>
      </c>
      <c r="B37" s="9" t="s">
        <v>146</v>
      </c>
      <c r="C37" s="160">
        <v>102</v>
      </c>
      <c r="D37" s="9">
        <v>24</v>
      </c>
      <c r="E37" s="9">
        <v>17</v>
      </c>
      <c r="F37" s="9">
        <v>3</v>
      </c>
      <c r="G37" s="9">
        <v>6</v>
      </c>
    </row>
  </sheetData>
  <sheetProtection sheet="1" objects="1" scenarios="1"/>
  <sortState ref="A2:I127">
    <sortCondition ref="F2:F127"/>
    <sortCondition descending="1" ref="G2:G127"/>
  </sortState>
  <customSheetViews>
    <customSheetView guid="{B1DF6B9E-725A-4A8E-ABAB-4CF1AE6CB621}" showPageBreaks="1" state="hidden" topLeftCell="A112">
      <selection activeCell="C128" sqref="A2:C128"/>
      <pageMargins left="0.78740157499999996" right="0.78740157499999996" top="0.984251969" bottom="0.984251969" header="0.5" footer="0.5"/>
      <pageSetup paperSize="9" orientation="portrait" r:id="rId1"/>
      <headerFooter alignWithMargins="0"/>
    </customSheetView>
  </customSheetViews>
  <pageMargins left="0.78740157499999996" right="0.78740157499999996" top="0.984251969" bottom="0.984251969" header="0.5" footer="0.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autoPageBreaks="0"/>
  </sheetPr>
  <dimension ref="A1:BV102"/>
  <sheetViews>
    <sheetView showGridLines="0" topLeftCell="L1" zoomScale="60" zoomScaleNormal="60" zoomScaleSheetLayoutView="55" workbookViewId="0">
      <selection activeCell="W5" sqref="W5"/>
    </sheetView>
  </sheetViews>
  <sheetFormatPr baseColWidth="10" defaultRowHeight="12.75" x14ac:dyDescent="0.2"/>
  <cols>
    <col min="1" max="1" width="14.625" hidden="1" customWidth="1"/>
    <col min="2" max="2" width="5.5" hidden="1" customWidth="1"/>
    <col min="3" max="5" width="6.125" hidden="1" customWidth="1"/>
    <col min="6" max="6" width="9.75" style="71" hidden="1" customWidth="1"/>
    <col min="7" max="7" width="5.125" hidden="1" customWidth="1"/>
    <col min="8" max="8" width="16.5" style="69" customWidth="1"/>
    <col min="9" max="9" width="15.25" style="69" customWidth="1"/>
    <col min="10" max="11" width="7" style="69" hidden="1" customWidth="1"/>
    <col min="12" max="12" width="7" style="70" customWidth="1"/>
    <col min="13" max="13" width="7" style="71" hidden="1" customWidth="1"/>
    <col min="14" max="14" width="9.75" style="71" hidden="1" customWidth="1"/>
    <col min="15" max="15" width="13.75" style="72" customWidth="1"/>
    <col min="16" max="16" width="9.375" style="72" customWidth="1"/>
    <col min="17" max="17" width="7" style="71" customWidth="1"/>
    <col min="18" max="18" width="7" style="71" hidden="1" customWidth="1"/>
    <col min="19" max="19" width="6.25" style="71" customWidth="1"/>
    <col min="20" max="20" width="14.5" customWidth="1"/>
    <col min="21" max="21" width="14" customWidth="1"/>
    <col min="22" max="22" width="9.5" style="5" customWidth="1"/>
    <col min="23" max="23" width="8.875" style="126" customWidth="1"/>
    <col min="24" max="24" width="12.75" style="5" customWidth="1"/>
    <col min="25" max="25" width="12.75" style="5" hidden="1" customWidth="1"/>
    <col min="26" max="27" width="7" customWidth="1"/>
    <col min="28" max="28" width="7" hidden="1" customWidth="1"/>
    <col min="29" max="29" width="14.5" customWidth="1"/>
    <col min="30" max="30" width="14" customWidth="1"/>
    <col min="31" max="31" width="6.375" style="5" customWidth="1"/>
    <col min="32" max="32" width="8.875" style="126" customWidth="1"/>
    <col min="33" max="33" width="12.75" style="5" customWidth="1"/>
    <col min="34" max="35" width="7" customWidth="1"/>
    <col min="36" max="36" width="7" hidden="1" customWidth="1"/>
    <col min="37" max="37" width="14.5" customWidth="1"/>
    <col min="38" max="38" width="14" customWidth="1"/>
    <col min="39" max="39" width="6.375" style="5" customWidth="1"/>
    <col min="40" max="40" width="8.875" style="126" customWidth="1"/>
    <col min="41" max="41" width="12.75" style="5" customWidth="1"/>
    <col min="42" max="43" width="7" customWidth="1"/>
    <col min="44" max="44" width="7" hidden="1" customWidth="1"/>
    <col min="45" max="45" width="14.5" customWidth="1"/>
    <col min="46" max="46" width="14" customWidth="1"/>
    <col min="47" max="47" width="6.375" style="5" customWidth="1"/>
    <col min="48" max="48" width="8.875" style="126" customWidth="1"/>
    <col min="49" max="49" width="12.75" style="5" customWidth="1"/>
    <col min="50" max="51" width="7" customWidth="1"/>
    <col min="52" max="52" width="7" hidden="1" customWidth="1"/>
    <col min="53" max="53" width="14.5" customWidth="1"/>
    <col min="54" max="54" width="14" customWidth="1"/>
    <col min="55" max="55" width="6.375" style="5" customWidth="1"/>
    <col min="56" max="56" width="8.875" style="126" customWidth="1"/>
    <col min="57" max="57" width="12.75" style="5" customWidth="1"/>
    <col min="58" max="59" width="7" customWidth="1"/>
    <col min="60" max="60" width="7" hidden="1" customWidth="1"/>
    <col min="61" max="61" width="14.5" customWidth="1"/>
    <col min="62" max="62" width="14" customWidth="1"/>
    <col min="63" max="63" width="6.375" style="5" customWidth="1"/>
    <col min="64" max="64" width="8.875" style="126" customWidth="1"/>
    <col min="65" max="65" width="12.75" style="5" customWidth="1"/>
    <col min="66" max="67" width="7" customWidth="1"/>
    <col min="68" max="68" width="7" hidden="1" customWidth="1"/>
    <col min="69" max="69" width="14.5" customWidth="1"/>
    <col min="70" max="70" width="14" customWidth="1"/>
    <col min="71" max="71" width="6.375" style="5" customWidth="1"/>
    <col min="72" max="72" width="8.875" style="126" customWidth="1"/>
    <col min="73" max="73" width="12.75" style="5" customWidth="1"/>
    <col min="74" max="259" width="7" customWidth="1"/>
  </cols>
  <sheetData>
    <row r="1" spans="1:74" ht="48.75" customHeight="1" x14ac:dyDescent="0.25">
      <c r="Q1" s="141"/>
      <c r="R1" s="141"/>
      <c r="S1" s="141"/>
      <c r="T1" s="142" t="s">
        <v>107</v>
      </c>
      <c r="U1" s="143"/>
      <c r="V1" s="120"/>
      <c r="W1" s="123"/>
      <c r="X1" s="120"/>
      <c r="Y1" s="120"/>
      <c r="Z1" s="120"/>
      <c r="AA1" s="120"/>
      <c r="AB1" s="120"/>
      <c r="AC1" s="120"/>
      <c r="AD1" s="120"/>
      <c r="AE1" s="120"/>
      <c r="AF1" s="123"/>
      <c r="AG1" s="120"/>
      <c r="AH1" s="119" t="s">
        <v>105</v>
      </c>
      <c r="AI1" s="119">
        <f>IF(T40="Eingabe o.k.",1,"")</f>
        <v>1</v>
      </c>
      <c r="AK1" s="64" t="str">
        <f>IF(AND(P10&lt;&gt;"",H10=""),AH2,IF(AND(P11&lt;&gt;"",H11=""),AH2,IF(AND(P12&lt;&gt;"",H12=""),AH2,IF(AND(P13&lt;&gt;"",H13=""),AH2,IF(AND(P14&lt;&gt;"",H14=""),AH2,IF(AND(P15&lt;&gt;"",H15=""),AH2,IF(AND(P16&lt;&gt;"",H16=""),AH2,IF(AND(P17&lt;&gt;"",H17=""),AH2,IF(AND(P18&lt;&gt;"",H18=""),AH2,IF(AND(P19&lt;&gt;"",H19=""),AH2,IF(AND(P20&lt;&gt;"",H20=""),AH2,IF(AND(P21&lt;&gt;"",H21=""),AH2,IF(AND(P22&lt;&gt;"",H22=""),AH2,IF(AND(P23&lt;&gt;"",H23=""),AH2,IF(AND(P24&lt;&gt;"",H24=""),AH2,IF(AND(P25&lt;&gt;"",H25=""),AH2,IF(AND(P26&lt;&gt;"",H26=""),AH2,IF(AND(P27&lt;&gt;"",H27=""),AH2,IF(AND(P28&lt;&gt;"",H28=""),AH2,IF(AND(P29&lt;&gt;"",H29=""),AH2,IF(AND(P30&lt;&gt;"",H30=""),AH2,IF(AND(P31&lt;&gt;"",H31=""),AH2,IF(AND(P32&lt;&gt;"",H32=""),AH2,IF(AND(P33&lt;&gt;"",H33=""),AH2,IF(AND(P34&lt;&gt;"",H34=""),AH2,IF(AND(P35&lt;&gt;"",H35=""),AH2,IF(AND(P36&lt;&gt;"",H36=""),AH2,IF(AND(P37&lt;&gt;"",H37=""),AH2,IF(AND(P38&lt;&gt;"",H38=""),AH2,AL1)))))))))))))))))))))))))))))</f>
        <v>Eingabe o.k.</v>
      </c>
      <c r="AL1" s="64" t="str">
        <f>IF(AND(P39&lt;&gt;"",H39=""),AH2,IF(AND(P40&lt;&gt;"",H40=""),AH2,IF(AND(P41&lt;&gt;"",H41=""),AH2,IF(AND(P42&lt;&gt;"",H42=""),AH2,IF(AND(P43&lt;&gt;"",H43=""),AH2,IF(AND(P44&lt;&gt;"",H44=""),AH2,IF(AND(P45&lt;&gt;"",H45=""),AH2,IF(AND(P46&lt;&gt;"",H46=""),AH2,IF(AND(P47&lt;&gt;"",H47=""),AH2,IF(AND(P48&lt;&gt;"",H48=""),AH2,IF(AND(P49&lt;&gt;"",H49=""),AH2,IF(AND(P50&lt;&gt;"",H50=""),AH2,IF(AND(P51&lt;&gt;"",H51=""),AH2,IF(AND(P52&lt;&gt;"",H52=""),AH2,IF(AND(P53&lt;&gt;"",H53=""),AH2,IF(AND(P54&lt;&gt;"",H54=""),AH2,IF(AND(P55&lt;&gt;"",H55=""),AH2,IF(AND(P56&lt;&gt;"",H56=""),AH2,IF(AND(P57&lt;&gt;"",H57=""),AH2,IF(AND(P58&lt;&gt;"",H58=""),AH2,IF(AND(P59&lt;&gt;"",H59=""),AH2,IF(AND(P60&lt;&gt;"",H60=""),AH2,IF(AND(P61&lt;&gt;"",H61=""),AH2,IF(AND(P62&lt;&gt;"",H62=""),AH2,AM1))))))))))))))))))))))))</f>
        <v>Eingabe o.k.</v>
      </c>
      <c r="AM1" s="105" t="str">
        <f>IF(AND(P63&lt;&gt;"",H63=""),AH2,IF(AND(P64&lt;&gt;"",H64=""),AH2,IF(AND(P65&lt;&gt;"",H65=""),AH2,IF(AND(P66&lt;&gt;"",H67=""),AH2,IF(AND(P68&lt;&gt;"",H68=""),AH2,IF(AND(P69&lt;&gt;"",H70=""),AH2,IF(AND(P71&lt;&gt;"",H71=""),AH2,IF(AND(P72&lt;&gt;"",H72=""),AH2,IF(AND(P73&lt;&gt;"",H73=""),AH2,IF(AND(P74&lt;&gt;"",H74=""),AH2,IF(AND(P75&lt;&gt;"",H75=""),AH2,IF(AND(P76&lt;&gt;"",H76=""),AH2,IF(AND(P77&lt;&gt;"",H77=""),AH2,IF(AND(P78&lt;&gt;"",H78=""),AH2,IF(AND(P79&lt;&gt;"",H79=""),AH2,IF(AND(P80&lt;&gt;"",H80=""),AH2,IF(AND(P81&lt;&gt;"",H81=""),AH2,IF(AND(P82&lt;&gt;"",H82=""),AH2,IF(AND(P83&lt;&gt;"",H83=""),AH2,IF(AND(P84&lt;&gt;"",H84=""),AH2,IF(AND(P85&lt;&gt;"",H85=""),AH2,IF(AND(P86&lt;&gt;"",H86=""),AH2,IF(AND(P87&lt;&gt;"",H87=""),AH2,IF(AND(P88&lt;&gt;"",H88=""),AH2,IF(AND(P89&lt;&gt;"",H89=""),AH2,IF(AND(P90&lt;&gt;"",H90=""),AH2,IF(AND(P91&lt;&gt;"",H91=""),AH2,IF(AND(P92&lt;&gt;"",H92=""),AH2,IF(AND(P93&lt;&gt;"",H93=""),AH2,IF(AND(P94&lt;&gt;"",H94=""),AH2,IF(AND(P95&lt;&gt;"",H95=""),AH2,IF(AND(P96&lt;&gt;"",H96=""),AH2,IF(AND(P97&lt;&gt;"",H97=""),AH2,IF(AND(P102&lt;&gt;"",102=""),AH2,IF(AND(P98&lt;&gt;"",H98=""),AH2,IF(AND(P99&lt;&gt;"",H99=""),AH2,IF(AND(P100&lt;&gt;"",H100=""),AH2,IF(AND(P101&lt;&gt;"",H101=""),AH2,"Eingabe o.k."))))))))))))))))))))))))))))))))))))))</f>
        <v>Eingabe o.k.</v>
      </c>
    </row>
    <row r="2" spans="1:74" ht="15" customHeight="1" x14ac:dyDescent="0.2">
      <c r="A2" s="4">
        <v>1</v>
      </c>
      <c r="B2" s="4"/>
      <c r="C2" s="4"/>
      <c r="D2" s="4"/>
      <c r="E2" s="4"/>
      <c r="F2" s="74" t="s">
        <v>2</v>
      </c>
      <c r="G2" s="21"/>
      <c r="H2" s="73" t="s">
        <v>0</v>
      </c>
      <c r="I2" s="73" t="s">
        <v>1</v>
      </c>
      <c r="J2" s="74"/>
      <c r="K2" s="74"/>
      <c r="L2" s="75" t="s">
        <v>3</v>
      </c>
      <c r="M2" s="76">
        <f t="shared" ref="M2" si="0">IF(H2&gt;"",A2,999)</f>
        <v>1</v>
      </c>
      <c r="N2" s="74" t="s">
        <v>2</v>
      </c>
      <c r="O2" s="75" t="s">
        <v>11</v>
      </c>
      <c r="P2" s="75" t="s">
        <v>10</v>
      </c>
      <c r="T2" s="167" t="str">
        <f>IF(ISTEXT('Teilnehmer Erfassung'!K2),"Tisch 1 Rund 1",IF('Teilnehmer Erfassung'!K2=4,"Finale",IF('Teilnehmer Erfassung'!K2=8,"Halbfinale 1","Tisch 1 Runde 1")))</f>
        <v>Tisch 1 Rund 1</v>
      </c>
      <c r="U2" s="168"/>
      <c r="V2" s="168"/>
      <c r="W2" s="168"/>
      <c r="X2" s="169"/>
      <c r="Y2" s="49"/>
      <c r="AC2" s="174" t="s">
        <v>14</v>
      </c>
      <c r="AD2" s="175"/>
      <c r="AE2" s="175"/>
      <c r="AF2" s="175"/>
      <c r="AG2" s="176"/>
      <c r="AH2" s="119" t="s">
        <v>106</v>
      </c>
      <c r="AK2" s="167" t="s">
        <v>21</v>
      </c>
      <c r="AL2" s="168"/>
      <c r="AM2" s="168"/>
      <c r="AN2" s="168"/>
      <c r="AO2" s="169"/>
      <c r="AS2" s="167" t="s">
        <v>22</v>
      </c>
      <c r="AT2" s="168"/>
      <c r="AU2" s="168"/>
      <c r="AV2" s="168"/>
      <c r="AW2" s="169"/>
      <c r="BA2" s="167" t="s">
        <v>68</v>
      </c>
      <c r="BB2" s="168"/>
      <c r="BC2" s="168"/>
      <c r="BD2" s="168"/>
      <c r="BE2" s="169"/>
      <c r="BI2" s="167" t="s">
        <v>72</v>
      </c>
      <c r="BJ2" s="168"/>
      <c r="BK2" s="168"/>
      <c r="BL2" s="168"/>
      <c r="BM2" s="169"/>
      <c r="BQ2" s="167" t="s">
        <v>76</v>
      </c>
      <c r="BR2" s="168"/>
      <c r="BS2" s="168"/>
      <c r="BT2" s="168"/>
      <c r="BU2" s="169"/>
    </row>
    <row r="3" spans="1:74" ht="15" x14ac:dyDescent="0.2">
      <c r="A3" s="148">
        <v>1</v>
      </c>
      <c r="B3" s="148"/>
      <c r="C3" s="148"/>
      <c r="D3" s="148"/>
      <c r="E3" s="148"/>
      <c r="F3" s="79">
        <v>1</v>
      </c>
      <c r="G3" s="71">
        <v>19</v>
      </c>
      <c r="H3" s="77"/>
      <c r="I3" s="77"/>
      <c r="J3" s="78"/>
      <c r="K3" s="78"/>
      <c r="L3" s="66"/>
      <c r="M3" s="76">
        <f t="shared" ref="M3:M34" si="1">IF(H3&gt;"",A3,999)</f>
        <v>999</v>
      </c>
      <c r="N3" s="79">
        <v>1</v>
      </c>
      <c r="O3" s="80" t="str">
        <f>IF(X5="","",X5)</f>
        <v/>
      </c>
      <c r="P3" s="80" t="str">
        <f>IF(W5="","",W5)</f>
        <v/>
      </c>
      <c r="T3" s="170"/>
      <c r="U3" s="171"/>
      <c r="V3" s="171"/>
      <c r="W3" s="171"/>
      <c r="X3" s="172"/>
      <c r="Y3" s="49"/>
      <c r="AC3" s="177"/>
      <c r="AD3" s="178"/>
      <c r="AE3" s="178"/>
      <c r="AF3" s="178"/>
      <c r="AG3" s="179"/>
      <c r="AH3" s="119" t="s">
        <v>105</v>
      </c>
      <c r="AK3" s="170"/>
      <c r="AL3" s="171"/>
      <c r="AM3" s="171"/>
      <c r="AN3" s="171"/>
      <c r="AO3" s="172"/>
      <c r="AS3" s="170"/>
      <c r="AT3" s="171"/>
      <c r="AU3" s="171"/>
      <c r="AV3" s="171"/>
      <c r="AW3" s="172"/>
      <c r="BA3" s="170"/>
      <c r="BB3" s="171"/>
      <c r="BC3" s="171"/>
      <c r="BD3" s="171"/>
      <c r="BE3" s="172"/>
      <c r="BI3" s="170"/>
      <c r="BJ3" s="171"/>
      <c r="BK3" s="171"/>
      <c r="BL3" s="171"/>
      <c r="BM3" s="172"/>
      <c r="BQ3" s="170"/>
      <c r="BR3" s="171"/>
      <c r="BS3" s="171"/>
      <c r="BT3" s="171"/>
      <c r="BU3" s="172"/>
    </row>
    <row r="4" spans="1:74" ht="15" x14ac:dyDescent="0.2">
      <c r="A4" s="148">
        <v>2</v>
      </c>
      <c r="B4" s="148"/>
      <c r="C4" s="148"/>
      <c r="D4" s="148"/>
      <c r="E4" s="148"/>
      <c r="F4" s="79">
        <v>2</v>
      </c>
      <c r="G4">
        <v>62</v>
      </c>
      <c r="H4" s="77"/>
      <c r="I4" s="77"/>
      <c r="J4" s="77"/>
      <c r="K4" s="77"/>
      <c r="L4" s="83"/>
      <c r="M4" s="76">
        <f t="shared" si="1"/>
        <v>999</v>
      </c>
      <c r="N4" s="79">
        <v>2</v>
      </c>
      <c r="O4" s="80" t="str">
        <f>IF(X6="","",X6)</f>
        <v/>
      </c>
      <c r="P4" s="80" t="str">
        <f>IF(W6="","",W6)</f>
        <v/>
      </c>
      <c r="T4" s="19" t="s">
        <v>0</v>
      </c>
      <c r="U4" s="19" t="s">
        <v>1</v>
      </c>
      <c r="V4" s="20" t="s">
        <v>3</v>
      </c>
      <c r="W4" s="124" t="s">
        <v>10</v>
      </c>
      <c r="X4" s="63" t="s">
        <v>11</v>
      </c>
      <c r="Y4" s="26"/>
      <c r="AC4" s="19" t="s">
        <v>0</v>
      </c>
      <c r="AD4" s="19" t="s">
        <v>1</v>
      </c>
      <c r="AE4" s="20" t="s">
        <v>3</v>
      </c>
      <c r="AF4" s="124" t="s">
        <v>10</v>
      </c>
      <c r="AG4" s="20" t="s">
        <v>11</v>
      </c>
      <c r="AK4" s="19" t="s">
        <v>0</v>
      </c>
      <c r="AL4" s="19" t="s">
        <v>1</v>
      </c>
      <c r="AM4" s="20" t="s">
        <v>3</v>
      </c>
      <c r="AN4" s="124" t="s">
        <v>10</v>
      </c>
      <c r="AO4" s="20" t="s">
        <v>11</v>
      </c>
      <c r="AS4" s="19" t="s">
        <v>0</v>
      </c>
      <c r="AT4" s="19" t="s">
        <v>1</v>
      </c>
      <c r="AU4" s="20" t="s">
        <v>3</v>
      </c>
      <c r="AV4" s="124" t="s">
        <v>10</v>
      </c>
      <c r="AW4" s="20" t="s">
        <v>11</v>
      </c>
      <c r="BA4" s="19" t="s">
        <v>0</v>
      </c>
      <c r="BB4" s="19" t="s">
        <v>1</v>
      </c>
      <c r="BC4" s="20" t="s">
        <v>3</v>
      </c>
      <c r="BD4" s="124" t="s">
        <v>10</v>
      </c>
      <c r="BE4" s="20" t="s">
        <v>11</v>
      </c>
      <c r="BI4" s="19" t="s">
        <v>0</v>
      </c>
      <c r="BJ4" s="19" t="s">
        <v>1</v>
      </c>
      <c r="BK4" s="20" t="s">
        <v>3</v>
      </c>
      <c r="BL4" s="124" t="s">
        <v>10</v>
      </c>
      <c r="BM4" s="20" t="s">
        <v>11</v>
      </c>
      <c r="BQ4" s="19" t="s">
        <v>0</v>
      </c>
      <c r="BR4" s="19" t="s">
        <v>1</v>
      </c>
      <c r="BS4" s="20" t="s">
        <v>3</v>
      </c>
      <c r="BT4" s="124" t="s">
        <v>10</v>
      </c>
      <c r="BU4" s="20" t="s">
        <v>11</v>
      </c>
    </row>
    <row r="5" spans="1:74" ht="15" x14ac:dyDescent="0.2">
      <c r="A5">
        <v>3</v>
      </c>
      <c r="F5" s="79">
        <v>3</v>
      </c>
      <c r="G5">
        <v>27</v>
      </c>
      <c r="H5" s="77"/>
      <c r="I5" s="77"/>
      <c r="J5" s="77"/>
      <c r="K5" s="77"/>
      <c r="L5" s="83"/>
      <c r="M5" s="76">
        <f t="shared" si="1"/>
        <v>999</v>
      </c>
      <c r="N5" s="79">
        <v>3</v>
      </c>
      <c r="O5" s="80" t="str">
        <f>IF(X7="","",X7)</f>
        <v/>
      </c>
      <c r="P5" s="80" t="str">
        <f>IF(W7="","",W7)</f>
        <v/>
      </c>
      <c r="R5" s="71">
        <v>1</v>
      </c>
      <c r="T5" s="9" t="str">
        <f>IF(H3="","",(VLOOKUP(R5,$F$3:$Q$102,3,0)))</f>
        <v/>
      </c>
      <c r="U5" s="9" t="str">
        <f>IF(I3="","",(VLOOKUP(R5,$F$3:$N$102,4,0)))</f>
        <v/>
      </c>
      <c r="V5" s="10" t="str">
        <f>IF(L3="","",VLOOKUP(R5,$F$3:$N$102,7,0))</f>
        <v/>
      </c>
      <c r="W5" s="125"/>
      <c r="X5" s="10" t="str">
        <f>IFERROR(IF(W5="","",RANK(W5,$W$5:$W$8)),0)</f>
        <v/>
      </c>
      <c r="Y5" s="49">
        <v>1</v>
      </c>
      <c r="Z5" s="119">
        <f>IF(T5="",0,1)</f>
        <v>0</v>
      </c>
      <c r="AB5">
        <v>17</v>
      </c>
      <c r="AC5" s="9" t="str">
        <f>IF(H19="","",(VLOOKUP(AB5,$F$3:$N$102,3,0)))</f>
        <v/>
      </c>
      <c r="AD5" s="9" t="str">
        <f>IF(I19="","",(VLOOKUP(AB5,$F$3:$N$102,4,0)))</f>
        <v/>
      </c>
      <c r="AE5" s="48" t="str">
        <f>IF(L19="","",(VLOOKUP(AB5,$F$3:$N$102,7,0)))</f>
        <v/>
      </c>
      <c r="AF5" s="125"/>
      <c r="AG5" s="48" t="str">
        <f>IFERROR(IF(AF5="","",RANK(AF5,$AF$5:$AF$8)),0)</f>
        <v/>
      </c>
      <c r="AH5" s="64">
        <f>IF(AC5="",0,1)</f>
        <v>0</v>
      </c>
      <c r="AJ5">
        <v>33</v>
      </c>
      <c r="AK5" s="9" t="str">
        <f>IF(H35="","",(VLOOKUP(AJ5,$F$3:$N$102,3,0)))</f>
        <v/>
      </c>
      <c r="AL5" s="9" t="str">
        <f>IF(I35="","",(VLOOKUP(AJ5,$F$3:$N$102,4,0)))</f>
        <v/>
      </c>
      <c r="AM5" s="48" t="str">
        <f>IF(L35="","",(VLOOKUP(AJ5,$F$3:$N$102,7,0)))</f>
        <v/>
      </c>
      <c r="AN5" s="125"/>
      <c r="AO5" s="24" t="str">
        <f>IFERROR(IF(AN5="","",RANK(AN5,$AN$5:$AN$8)),0)</f>
        <v/>
      </c>
      <c r="AP5" s="64">
        <f>IF(AK5="",0,1)</f>
        <v>0</v>
      </c>
      <c r="AR5">
        <v>49</v>
      </c>
      <c r="AS5" s="9" t="str">
        <f>IF(H51="","",(VLOOKUP(AR5,$F$3:$N$102,3,0)))</f>
        <v/>
      </c>
      <c r="AT5" s="9" t="str">
        <f>IF(I51="","",(VLOOKUP(AR5,$F$3:$N$102,4,0)))</f>
        <v/>
      </c>
      <c r="AU5" s="48" t="str">
        <f>IF(L51="","",(VLOOKUP(AR5,$F$3:$N$102,7,0)))</f>
        <v/>
      </c>
      <c r="AV5" s="125"/>
      <c r="AW5" s="24" t="str">
        <f>IFERROR(IF(AV5="","",RANK(AV5,$AV$5:$AV$8)),0)</f>
        <v/>
      </c>
      <c r="AX5" s="64">
        <f>IF(AS5="",0,1)</f>
        <v>0</v>
      </c>
      <c r="AZ5">
        <v>65</v>
      </c>
      <c r="BA5" s="9" t="str">
        <f>IF(H67="","",(VLOOKUP(AZ5,$F$3:$N$102,3,0)))</f>
        <v/>
      </c>
      <c r="BB5" s="9" t="str">
        <f>IF(L67="","",(VLOOKUP(AZ5,$F$3:$N$102,4,0)))</f>
        <v/>
      </c>
      <c r="BC5" s="48" t="str">
        <f>IF(L67="","",(VLOOKUP(AZ5,$F$3:$N$102,7,0)))</f>
        <v/>
      </c>
      <c r="BD5" s="125"/>
      <c r="BE5" s="48" t="str">
        <f>IFERROR(IF(BD5="","",RANK(BD5,$BD$5:$BD$8)),0)</f>
        <v/>
      </c>
      <c r="BF5" s="64">
        <f>IF(BA5="",0,1)</f>
        <v>0</v>
      </c>
      <c r="BH5">
        <v>81</v>
      </c>
      <c r="BI5" s="9" t="str">
        <f>IF(H83="","",(VLOOKUP(BH5,$F$3:$N$102,3,0)))</f>
        <v/>
      </c>
      <c r="BJ5" s="9" t="str">
        <f>IF(I83="","",(VLOOKUP(BH5,$F$3:$N$102,4,0)))</f>
        <v/>
      </c>
      <c r="BK5" s="48" t="str">
        <f>IF(L83="","",(VLOOKUP(BH5,$F$3:$N$102,7,0)))</f>
        <v/>
      </c>
      <c r="BL5" s="125"/>
      <c r="BM5" s="48" t="str">
        <f>IFERROR(IF(BL5="","",RANK(BL5,$BL$5:$BL$8)),0)</f>
        <v/>
      </c>
      <c r="BN5" s="64">
        <f>IF(BI5="",0,1)</f>
        <v>0</v>
      </c>
      <c r="BP5">
        <v>97</v>
      </c>
      <c r="BQ5" s="9" t="str">
        <f>IF(H99="","",(VLOOKUP(BP5,$F$3:$N$102,3,0)))</f>
        <v/>
      </c>
      <c r="BR5" s="9" t="str">
        <f>IF(I99="","",(VLOOKUP(BP5,$F$3:$N$102,4,0)))</f>
        <v/>
      </c>
      <c r="BS5" s="48" t="str">
        <f>IF(L99="","",(VLOOKUP(BP5,$F$3:$N$102,7,0)))</f>
        <v/>
      </c>
      <c r="BT5" s="127"/>
      <c r="BU5" s="61" t="str">
        <f>IFERROR(IF(BT5="","",RANK(BT5,$BT$5:$BT$8)),0)</f>
        <v/>
      </c>
      <c r="BV5" s="64">
        <f>IF(BQ5="",0,1)</f>
        <v>0</v>
      </c>
    </row>
    <row r="6" spans="1:74" ht="15" x14ac:dyDescent="0.2">
      <c r="A6" s="148">
        <v>4</v>
      </c>
      <c r="B6" s="148"/>
      <c r="C6" s="148"/>
      <c r="D6" s="148"/>
      <c r="E6" s="148"/>
      <c r="F6" s="79">
        <v>4</v>
      </c>
      <c r="G6" s="151">
        <v>9</v>
      </c>
      <c r="H6" s="77"/>
      <c r="I6" s="77"/>
      <c r="J6" s="77"/>
      <c r="K6" s="77"/>
      <c r="L6" s="83"/>
      <c r="M6" s="76">
        <f t="shared" si="1"/>
        <v>999</v>
      </c>
      <c r="N6" s="79">
        <v>4</v>
      </c>
      <c r="O6" s="80" t="str">
        <f>IF(X8="","",X8)</f>
        <v/>
      </c>
      <c r="P6" s="80" t="str">
        <f>IF(W8="","",W8)</f>
        <v/>
      </c>
      <c r="R6" s="71">
        <v>2</v>
      </c>
      <c r="T6" s="9" t="str">
        <f>IF(H4="","",(VLOOKUP(R6,$F$3:$Q$102,3,0)))</f>
        <v/>
      </c>
      <c r="U6" s="9" t="str">
        <f>IF(I4="","",(VLOOKUP(R6,$F$3:$N$102,4,0)))</f>
        <v/>
      </c>
      <c r="V6" s="50" t="str">
        <f>IF(L4="","",VLOOKUP(R6,$F$3:$N$102,7,0))</f>
        <v/>
      </c>
      <c r="W6" s="125"/>
      <c r="X6" s="10" t="str">
        <f>IFERROR(IF(W6="","",RANK(W6,$W$5:$W$8)),0)</f>
        <v/>
      </c>
      <c r="Y6" s="49">
        <v>1</v>
      </c>
      <c r="AB6">
        <v>18</v>
      </c>
      <c r="AC6" s="9" t="str">
        <f>IF(H20="","",(VLOOKUP(AB6,$F$3:$N$102,3,0)))</f>
        <v/>
      </c>
      <c r="AD6" s="9" t="str">
        <f>IF(I20="","",(VLOOKUP(AB6,$F$3:$N$102,4,0)))</f>
        <v/>
      </c>
      <c r="AE6" s="50" t="str">
        <f>IF(L20="","",(VLOOKUP(AB6,$F$3:$N$102,7,0)))</f>
        <v/>
      </c>
      <c r="AF6" s="125"/>
      <c r="AG6" s="24" t="str">
        <f>IFERROR(IF(AF6="","",RANK(AF6,$AF$5:$AF$8)),0)</f>
        <v/>
      </c>
      <c r="AJ6">
        <v>34</v>
      </c>
      <c r="AK6" s="9" t="str">
        <f>IF(H36="","",(VLOOKUP(AJ6,$F$3:$N$102,3,0)))</f>
        <v/>
      </c>
      <c r="AL6" s="9" t="str">
        <f>IF(I36="","",(VLOOKUP(AJ6,$F$3:$N$102,4,0)))</f>
        <v/>
      </c>
      <c r="AM6" s="50" t="str">
        <f>IF(L36="","",(VLOOKUP(AJ6,$F$3:$N$102,7,0)))</f>
        <v/>
      </c>
      <c r="AN6" s="125"/>
      <c r="AO6" s="24" t="str">
        <f>IFERROR(IF(AN6="","",RANK(AN6,$AN$5:$AN$8)),0)</f>
        <v/>
      </c>
      <c r="AR6">
        <v>50</v>
      </c>
      <c r="AS6" s="9" t="str">
        <f>IF(H52="","",(VLOOKUP(AR6,$F$3:$N$102,3,0)))</f>
        <v/>
      </c>
      <c r="AT6" s="9" t="str">
        <f>IF(I52="","",(VLOOKUP(AR6,$F$3:$N$102,4,0)))</f>
        <v/>
      </c>
      <c r="AU6" s="50" t="str">
        <f>IF(L52="","",(VLOOKUP(AR6,$F$3:$N$102,7,0)))</f>
        <v/>
      </c>
      <c r="AV6" s="125"/>
      <c r="AW6" s="24" t="str">
        <f>IFERROR(IF(AV6="","",RANK(AV6,$AV$5:$AV$8)),0)</f>
        <v/>
      </c>
      <c r="AZ6">
        <v>66</v>
      </c>
      <c r="BA6" s="9" t="str">
        <f>IF(H68="","",(VLOOKUP(AZ6,$F$3:$N$102,3,0)))</f>
        <v/>
      </c>
      <c r="BB6" s="9" t="str">
        <f>IF(L68="","",(VLOOKUP(AZ6,$F$3:$N$102,4,0)))</f>
        <v/>
      </c>
      <c r="BC6" s="50" t="str">
        <f>IF(L68="","",(VLOOKUP(AZ6,$F$3:$N$102,7,0)))</f>
        <v/>
      </c>
      <c r="BD6" s="125"/>
      <c r="BE6" s="90" t="str">
        <f>IFERROR(IF(BD6="","",RANK(BD6,$BD$5:$BD$8)),0)</f>
        <v/>
      </c>
      <c r="BH6">
        <v>82</v>
      </c>
      <c r="BI6" s="9" t="str">
        <f>IF(H84="","",(VLOOKUP(BH6,$F$3:$N$102,3,0)))</f>
        <v/>
      </c>
      <c r="BJ6" s="9" t="str">
        <f>IF(I84="","",(VLOOKUP(BH6,$F$3:$N$102,4,0)))</f>
        <v/>
      </c>
      <c r="BK6" s="50" t="str">
        <f>IF(L84="","",(VLOOKUP(BH6,$F$3:$N$102,7,0)))</f>
        <v/>
      </c>
      <c r="BL6" s="125"/>
      <c r="BM6" s="90" t="str">
        <f>IFERROR(IF(BL6="","",RANK(BL6,$BL$5:$BL$8)),0)</f>
        <v/>
      </c>
      <c r="BP6">
        <v>98</v>
      </c>
      <c r="BQ6" s="9" t="str">
        <f>IF(H100="","",(VLOOKUP(BP6,$F$3:$N$102,3,0)))</f>
        <v/>
      </c>
      <c r="BR6" s="9" t="str">
        <f>IF(I100="","",(VLOOKUP(BP6,$F$3:$N$102,4,0)))</f>
        <v/>
      </c>
      <c r="BS6" s="50" t="str">
        <f>IF(L100="","",(VLOOKUP(BP6,$F$3:$N$102,7,0)))</f>
        <v/>
      </c>
      <c r="BT6" s="125"/>
      <c r="BU6" s="90" t="str">
        <f>IFERROR(IF(BT6="","",RANK(BT6,$BT$5:$BT$8)),0)</f>
        <v/>
      </c>
    </row>
    <row r="7" spans="1:74" ht="15" x14ac:dyDescent="0.2">
      <c r="A7">
        <v>5</v>
      </c>
      <c r="F7" s="79">
        <v>5</v>
      </c>
      <c r="G7" s="151">
        <v>12</v>
      </c>
      <c r="H7" s="77"/>
      <c r="I7" s="77"/>
      <c r="J7" s="77"/>
      <c r="K7" s="77"/>
      <c r="L7" s="83"/>
      <c r="M7" s="76">
        <f t="shared" si="1"/>
        <v>999</v>
      </c>
      <c r="N7" s="79">
        <v>5</v>
      </c>
      <c r="O7" s="80" t="str">
        <f>IF(X14="","",X14)</f>
        <v/>
      </c>
      <c r="P7" s="80" t="str">
        <f>IF(W14="","",W14)</f>
        <v/>
      </c>
      <c r="R7" s="71">
        <v>3</v>
      </c>
      <c r="T7" s="9" t="str">
        <f>IF(H5="","",(VLOOKUP(R7,$F$3:$Q$102,3,0)))</f>
        <v/>
      </c>
      <c r="U7" s="9" t="str">
        <f>IF(I5="","",(VLOOKUP(R7,$F$3:$N$102,4,0)))</f>
        <v/>
      </c>
      <c r="V7" s="50" t="str">
        <f>IF(L5="","",VLOOKUP(R7,$F$3:$N$102,7,0))</f>
        <v/>
      </c>
      <c r="W7" s="125"/>
      <c r="X7" s="10" t="str">
        <f>IFERROR(IF(W7="","",RANK(W7,$W$5:$W$8)),0)</f>
        <v/>
      </c>
      <c r="Y7" s="49">
        <v>1</v>
      </c>
      <c r="AB7">
        <v>19</v>
      </c>
      <c r="AC7" s="9" t="str">
        <f>IF(H21="","",(VLOOKUP(AB7,$F$3:$N$102,3,0)))</f>
        <v/>
      </c>
      <c r="AD7" s="9" t="str">
        <f>IF(I21="","",(VLOOKUP(AB7,$F$3:$N$102,4,0)))</f>
        <v/>
      </c>
      <c r="AE7" s="50" t="str">
        <f>IF(L21="","",(VLOOKUP(AB7,$F$3:$N$102,7,0)))</f>
        <v/>
      </c>
      <c r="AF7" s="125"/>
      <c r="AG7" s="24" t="str">
        <f>IFERROR(IF(AF7="","",RANK(AF7,$AF$5:$AF$8)),0)</f>
        <v/>
      </c>
      <c r="AJ7">
        <v>35</v>
      </c>
      <c r="AK7" s="9" t="str">
        <f>IF(H37="","",(VLOOKUP(AJ7,$F$3:$N$102,3,0)))</f>
        <v/>
      </c>
      <c r="AL7" s="9" t="str">
        <f>IF(I37="","",(VLOOKUP(AJ7,$F$3:$N$102,4,0)))</f>
        <v/>
      </c>
      <c r="AM7" s="50" t="str">
        <f>IF(L37="","",(VLOOKUP(AJ7,$F$3:$N$102,7,0)))</f>
        <v/>
      </c>
      <c r="AN7" s="125"/>
      <c r="AO7" s="24" t="str">
        <f>IFERROR(IF(AN7="","",RANK(AN7,$AN$5:$AN$8)),0)</f>
        <v/>
      </c>
      <c r="AR7">
        <v>51</v>
      </c>
      <c r="AS7" s="9" t="str">
        <f>IF(H53="","",(VLOOKUP(AR7,$F$3:$N$102,3,0)))</f>
        <v/>
      </c>
      <c r="AT7" s="9" t="str">
        <f>IF(I53="","",(VLOOKUP(AR7,$F$3:$N$102,4,0)))</f>
        <v/>
      </c>
      <c r="AU7" s="50" t="str">
        <f>IF(L53="","",(VLOOKUP(AR7,$F$3:$N$102,7,0)))</f>
        <v/>
      </c>
      <c r="AV7" s="125"/>
      <c r="AW7" s="24" t="str">
        <f>IFERROR(IF(AV7="","",RANK(AV7,$AV$5:$AV$8)),0)</f>
        <v/>
      </c>
      <c r="AZ7">
        <v>67</v>
      </c>
      <c r="BA7" s="9" t="str">
        <f>IF(H69="","",(VLOOKUP(AZ7,$F$3:$N$102,3,0)))</f>
        <v/>
      </c>
      <c r="BB7" s="9" t="str">
        <f>IF(L69="","",(VLOOKUP(AZ7,$F$3:$N$102,4,0)))</f>
        <v/>
      </c>
      <c r="BC7" s="50" t="str">
        <f>IF(L69="","",(VLOOKUP(AZ7,$F$3:$N$102,7,0)))</f>
        <v/>
      </c>
      <c r="BD7" s="125"/>
      <c r="BE7" s="90" t="str">
        <f>IFERROR(IF(BD7="","",RANK(BD7,$BD$5:$BD$8)),0)</f>
        <v/>
      </c>
      <c r="BH7">
        <v>83</v>
      </c>
      <c r="BI7" s="9" t="str">
        <f>IF(H85="","",(VLOOKUP(BH7,$F$3:$N$102,3,0)))</f>
        <v/>
      </c>
      <c r="BJ7" s="9" t="str">
        <f>IF(I85="","",(VLOOKUP(BH7,$F$3:$N$102,4,0)))</f>
        <v/>
      </c>
      <c r="BK7" s="50" t="str">
        <f>IF(L85="","",(VLOOKUP(BH7,$F$3:$N$102,7,0)))</f>
        <v/>
      </c>
      <c r="BL7" s="125"/>
      <c r="BM7" s="90" t="str">
        <f>IFERROR(IF(BL7="","",RANK(BL7,$BL$5:$BL$8)),0)</f>
        <v/>
      </c>
      <c r="BP7">
        <v>99</v>
      </c>
      <c r="BQ7" s="9" t="str">
        <f>IF(H101="","",(VLOOKUP(BP7,$F$3:$N$102,3,0)))</f>
        <v/>
      </c>
      <c r="BR7" s="9" t="str">
        <f>IF(I101="","",(VLOOKUP(BP7,$F$3:$N$102,4,0)))</f>
        <v/>
      </c>
      <c r="BS7" s="50" t="str">
        <f>IF(L101="","",(VLOOKUP(BP7,$F$3:$N$102,7,0)))</f>
        <v/>
      </c>
      <c r="BT7" s="125"/>
      <c r="BU7" s="90" t="str">
        <f>IFERROR(IF(BT7="","",RANK(BT7,$BT$5:$BT$8)),0)</f>
        <v/>
      </c>
    </row>
    <row r="8" spans="1:74" ht="15" x14ac:dyDescent="0.2">
      <c r="A8">
        <v>8</v>
      </c>
      <c r="F8" s="79">
        <v>6</v>
      </c>
      <c r="G8" s="21">
        <v>43</v>
      </c>
      <c r="H8" s="77"/>
      <c r="I8" s="77"/>
      <c r="J8" s="78"/>
      <c r="K8" s="78"/>
      <c r="L8" s="66"/>
      <c r="M8" s="76">
        <f t="shared" si="1"/>
        <v>999</v>
      </c>
      <c r="N8" s="79">
        <v>6</v>
      </c>
      <c r="O8" s="80" t="str">
        <f>IF(X15="","",X15)</f>
        <v/>
      </c>
      <c r="P8" s="80" t="str">
        <f>IF(W15="","",W15)</f>
        <v/>
      </c>
      <c r="R8" s="71">
        <v>4</v>
      </c>
      <c r="T8" s="9" t="str">
        <f>IF(H6="","",(VLOOKUP(R8,$F$3:$Q$102,3,0)))</f>
        <v/>
      </c>
      <c r="U8" s="9" t="str">
        <f>IF(I6="","",(VLOOKUP(R8,$F$3:$N$102,4,0)))</f>
        <v/>
      </c>
      <c r="V8" s="50" t="str">
        <f>IF(L6="","",VLOOKUP(R8,$F$3:$N$102,7,0))</f>
        <v/>
      </c>
      <c r="W8" s="125"/>
      <c r="X8" s="10" t="str">
        <f>IFERROR(IF(W8="","",RANK(W8,$W$5:$W$8)),0)</f>
        <v/>
      </c>
      <c r="Y8" s="49">
        <v>1</v>
      </c>
      <c r="AB8">
        <v>20</v>
      </c>
      <c r="AC8" s="9" t="str">
        <f>IF(H22="","",(VLOOKUP(AB8,$F$3:$N$102,3,0)))</f>
        <v/>
      </c>
      <c r="AD8" s="9" t="str">
        <f>IF(I22="","",(VLOOKUP(AB8,$F$3:$N$102,4,0)))</f>
        <v/>
      </c>
      <c r="AE8" s="50" t="str">
        <f>IF(L22="","",(VLOOKUP(AB8,$F$3:$N$102,7,0)))</f>
        <v/>
      </c>
      <c r="AF8" s="125"/>
      <c r="AG8" s="24" t="str">
        <f>IFERROR(IF(AF8="","",RANK(AF8,$AF$5:$AF$8)),0)</f>
        <v/>
      </c>
      <c r="AJ8">
        <v>36</v>
      </c>
      <c r="AK8" s="9" t="str">
        <f>IF(H38="","",(VLOOKUP(AJ8,$F$3:$N$102,3,0)))</f>
        <v/>
      </c>
      <c r="AL8" s="9" t="str">
        <f>IF(I38="","",(VLOOKUP(AJ8,$F$3:$N$102,4,0)))</f>
        <v/>
      </c>
      <c r="AM8" s="50" t="str">
        <f>IF(L38="","",(VLOOKUP(AJ8,$F$3:$N$102,7,0)))</f>
        <v/>
      </c>
      <c r="AN8" s="125"/>
      <c r="AO8" s="24" t="str">
        <f>IFERROR(IF(AN8="","",RANK(AN8,$AN$5:$AN$8)),0)</f>
        <v/>
      </c>
      <c r="AR8">
        <v>52</v>
      </c>
      <c r="AS8" s="9" t="str">
        <f>IF(H54="","",(VLOOKUP(AR8,$F$3:$N$102,3,0)))</f>
        <v/>
      </c>
      <c r="AT8" s="9" t="str">
        <f>IF(I54="","",(VLOOKUP(AR8,$F$3:$N$102,4,0)))</f>
        <v/>
      </c>
      <c r="AU8" s="50" t="str">
        <f>IF(L54="","",(VLOOKUP(AR8,$F$3:$N$102,7,0)))</f>
        <v/>
      </c>
      <c r="AV8" s="125"/>
      <c r="AW8" s="24" t="str">
        <f>IFERROR(IF(AV8="","",RANK(AV8,$AV$5:$AV$8)),0)</f>
        <v/>
      </c>
      <c r="AZ8">
        <v>68</v>
      </c>
      <c r="BA8" s="9" t="str">
        <f>IF(H70="","",(VLOOKUP(AZ8,$F$3:$N$102,3,0)))</f>
        <v/>
      </c>
      <c r="BB8" s="9" t="str">
        <f>IF(L70="","",(VLOOKUP(AZ8,$F$3:$N$102,4,0)))</f>
        <v/>
      </c>
      <c r="BC8" s="50" t="str">
        <f>IF(L70="","",(VLOOKUP(AZ8,$F$3:$N$102,7,0)))</f>
        <v/>
      </c>
      <c r="BD8" s="125"/>
      <c r="BE8" s="90" t="str">
        <f>IFERROR(IF(BD8="","",RANK(BD8,$BD$5:$BD$8)),0)</f>
        <v/>
      </c>
      <c r="BH8">
        <v>84</v>
      </c>
      <c r="BI8" s="9" t="str">
        <f>IF(H86="","",(VLOOKUP(BH8,$F$3:$N$102,3,0)))</f>
        <v/>
      </c>
      <c r="BJ8" s="9" t="str">
        <f>IF(I86="","",(VLOOKUP(BH8,$F$3:$N$102,4,0)))</f>
        <v/>
      </c>
      <c r="BK8" s="50" t="str">
        <f>IF(L86="","",(VLOOKUP(BH8,$F$3:$N$102,7,0)))</f>
        <v/>
      </c>
      <c r="BL8" s="125"/>
      <c r="BM8" s="90" t="str">
        <f>IFERROR(IF(BL8="","",RANK(BL8,$BL$5:$BL$8)),0)</f>
        <v/>
      </c>
      <c r="BP8">
        <v>100</v>
      </c>
      <c r="BQ8" s="9" t="str">
        <f>IF(H102="","",(VLOOKUP(BP8,$F$3:$N$102,3,0)))</f>
        <v/>
      </c>
      <c r="BR8" s="9" t="str">
        <f>IF(I102="","",(VLOOKUP(BP8,$F$3:$N$102,4,0)))</f>
        <v/>
      </c>
      <c r="BS8" s="50" t="str">
        <f>IF(L102="","",(VLOOKUP(BP8,$F$3:$N$102,7,0)))</f>
        <v/>
      </c>
      <c r="BT8" s="125"/>
      <c r="BU8" s="90" t="str">
        <f>IFERROR(IF(BT8="","",RANK(BT8,$BT$5:$BT$8)),0)</f>
        <v/>
      </c>
    </row>
    <row r="9" spans="1:74" ht="15" x14ac:dyDescent="0.2">
      <c r="A9" s="148">
        <v>9</v>
      </c>
      <c r="B9" s="148"/>
      <c r="C9" s="148"/>
      <c r="D9" s="148"/>
      <c r="E9" s="148"/>
      <c r="F9" s="79">
        <v>7</v>
      </c>
      <c r="G9" s="21">
        <v>14</v>
      </c>
      <c r="H9" s="77"/>
      <c r="I9" s="77"/>
      <c r="J9" s="77"/>
      <c r="K9" s="77"/>
      <c r="L9" s="83"/>
      <c r="M9" s="76">
        <f t="shared" si="1"/>
        <v>999</v>
      </c>
      <c r="N9" s="79">
        <v>7</v>
      </c>
      <c r="O9" s="80" t="str">
        <f>IF(X16="","",X16)</f>
        <v/>
      </c>
      <c r="P9" s="80" t="str">
        <f>IF(W16="","",W16)</f>
        <v/>
      </c>
    </row>
    <row r="10" spans="1:74" ht="15" x14ac:dyDescent="0.2">
      <c r="A10" s="4">
        <v>10</v>
      </c>
      <c r="B10" s="4"/>
      <c r="C10" s="4"/>
      <c r="D10" s="4"/>
      <c r="E10" s="4"/>
      <c r="F10" s="79">
        <v>8</v>
      </c>
      <c r="G10">
        <v>64</v>
      </c>
      <c r="H10" s="77"/>
      <c r="I10" s="81"/>
      <c r="J10" s="78"/>
      <c r="K10" s="78"/>
      <c r="L10" s="82"/>
      <c r="M10" s="76">
        <f t="shared" si="1"/>
        <v>999</v>
      </c>
      <c r="N10" s="79">
        <v>8</v>
      </c>
      <c r="O10" s="80" t="str">
        <f>IF(X17="","",X17)</f>
        <v/>
      </c>
      <c r="P10" s="80" t="str">
        <f>IF(W17="","",W17)</f>
        <v/>
      </c>
    </row>
    <row r="11" spans="1:74" ht="15" customHeight="1" x14ac:dyDescent="0.2">
      <c r="A11" s="71">
        <v>13</v>
      </c>
      <c r="B11" s="71"/>
      <c r="C11" s="71"/>
      <c r="D11" s="71"/>
      <c r="E11" s="71"/>
      <c r="F11" s="79">
        <v>9</v>
      </c>
      <c r="G11" s="151">
        <v>2</v>
      </c>
      <c r="H11" s="77"/>
      <c r="I11" s="77"/>
      <c r="J11" s="78"/>
      <c r="K11" s="78"/>
      <c r="L11" s="66"/>
      <c r="M11" s="76">
        <f t="shared" si="1"/>
        <v>999</v>
      </c>
      <c r="N11" s="79">
        <v>9</v>
      </c>
      <c r="O11" s="80" t="str">
        <f>IF(X23="","",X23)</f>
        <v/>
      </c>
      <c r="P11" s="80" t="str">
        <f>IF(W23="","",W23)</f>
        <v/>
      </c>
      <c r="T11" s="167" t="str">
        <f>IF(ISTEXT('Teilnehmer Erfassung'!K2),"Tisch 2 Rund 1",IF('Teilnehmer Erfassung'!K2=8,"Halbfinale 2","Tisch 2 Runde 1"))</f>
        <v>Tisch 2 Rund 1</v>
      </c>
      <c r="U11" s="168"/>
      <c r="V11" s="168"/>
      <c r="W11" s="168"/>
      <c r="X11" s="169"/>
      <c r="Y11" s="49"/>
      <c r="AC11" s="167" t="s">
        <v>15</v>
      </c>
      <c r="AD11" s="168"/>
      <c r="AE11" s="168"/>
      <c r="AF11" s="168"/>
      <c r="AG11" s="169"/>
      <c r="AK11" s="167" t="s">
        <v>20</v>
      </c>
      <c r="AL11" s="168"/>
      <c r="AM11" s="168"/>
      <c r="AN11" s="168"/>
      <c r="AO11" s="169"/>
      <c r="AS11" s="167" t="s">
        <v>23</v>
      </c>
      <c r="AT11" s="168"/>
      <c r="AU11" s="168"/>
      <c r="AV11" s="168"/>
      <c r="AW11" s="169"/>
      <c r="BA11" s="167" t="s">
        <v>69</v>
      </c>
      <c r="BB11" s="168"/>
      <c r="BC11" s="168"/>
      <c r="BD11" s="168"/>
      <c r="BE11" s="169"/>
      <c r="BI11" s="167" t="s">
        <v>73</v>
      </c>
      <c r="BJ11" s="168"/>
      <c r="BK11" s="168"/>
      <c r="BL11" s="168"/>
      <c r="BM11" s="169"/>
      <c r="BQ11" s="12"/>
      <c r="BR11" s="12"/>
      <c r="BS11" s="49"/>
      <c r="BT11" s="128"/>
      <c r="BU11" s="49"/>
    </row>
    <row r="12" spans="1:74" ht="15" x14ac:dyDescent="0.2">
      <c r="A12" s="148">
        <v>14</v>
      </c>
      <c r="B12" s="148"/>
      <c r="C12" s="148"/>
      <c r="D12" s="148"/>
      <c r="E12" s="148"/>
      <c r="F12" s="79">
        <v>10</v>
      </c>
      <c r="G12" s="21">
        <v>22</v>
      </c>
      <c r="H12" s="77"/>
      <c r="I12" s="77"/>
      <c r="J12" s="78"/>
      <c r="K12" s="78"/>
      <c r="L12" s="66"/>
      <c r="M12" s="76">
        <f t="shared" si="1"/>
        <v>999</v>
      </c>
      <c r="N12" s="79">
        <v>10</v>
      </c>
      <c r="O12" s="80" t="str">
        <f>IF(X24="","",X24)</f>
        <v/>
      </c>
      <c r="P12" s="80" t="str">
        <f>IF(W24="","",W24)</f>
        <v/>
      </c>
      <c r="T12" s="170"/>
      <c r="U12" s="171"/>
      <c r="V12" s="171"/>
      <c r="W12" s="171"/>
      <c r="X12" s="172"/>
      <c r="Y12" s="49"/>
      <c r="AC12" s="170"/>
      <c r="AD12" s="171"/>
      <c r="AE12" s="171"/>
      <c r="AF12" s="171"/>
      <c r="AG12" s="172"/>
      <c r="AK12" s="170"/>
      <c r="AL12" s="171"/>
      <c r="AM12" s="171"/>
      <c r="AN12" s="171"/>
      <c r="AO12" s="172"/>
      <c r="AS12" s="170"/>
      <c r="AT12" s="171"/>
      <c r="AU12" s="171"/>
      <c r="AV12" s="171"/>
      <c r="AW12" s="172"/>
      <c r="BA12" s="170"/>
      <c r="BB12" s="171"/>
      <c r="BC12" s="171"/>
      <c r="BD12" s="171"/>
      <c r="BE12" s="172"/>
      <c r="BI12" s="170"/>
      <c r="BJ12" s="171"/>
      <c r="BK12" s="171"/>
      <c r="BL12" s="171"/>
      <c r="BM12" s="172"/>
      <c r="BQ12" s="12"/>
      <c r="BR12" s="12"/>
      <c r="BS12" s="49"/>
      <c r="BT12" s="128"/>
      <c r="BU12" s="49"/>
    </row>
    <row r="13" spans="1:74" ht="15" x14ac:dyDescent="0.2">
      <c r="A13" s="148">
        <v>15</v>
      </c>
      <c r="B13" s="148"/>
      <c r="C13" s="148"/>
      <c r="D13" s="148"/>
      <c r="E13" s="148"/>
      <c r="F13" s="79">
        <v>11</v>
      </c>
      <c r="G13" s="151">
        <v>52</v>
      </c>
      <c r="H13" s="77"/>
      <c r="I13" s="77"/>
      <c r="J13" s="77"/>
      <c r="K13" s="77"/>
      <c r="L13" s="83"/>
      <c r="M13" s="76">
        <f t="shared" si="1"/>
        <v>999</v>
      </c>
      <c r="N13" s="79">
        <v>11</v>
      </c>
      <c r="O13" s="80" t="str">
        <f>IF(X25="","",X25)</f>
        <v/>
      </c>
      <c r="P13" s="80" t="str">
        <f>IF(W25="","",W25)</f>
        <v/>
      </c>
      <c r="T13" s="19" t="s">
        <v>0</v>
      </c>
      <c r="U13" s="19" t="s">
        <v>1</v>
      </c>
      <c r="V13" s="20" t="s">
        <v>3</v>
      </c>
      <c r="W13" s="124" t="s">
        <v>10</v>
      </c>
      <c r="X13" s="20" t="s">
        <v>11</v>
      </c>
      <c r="Y13" s="26"/>
      <c r="AC13" s="19" t="s">
        <v>0</v>
      </c>
      <c r="AD13" s="19" t="s">
        <v>1</v>
      </c>
      <c r="AE13" s="20" t="s">
        <v>3</v>
      </c>
      <c r="AF13" s="124" t="s">
        <v>10</v>
      </c>
      <c r="AG13" s="20" t="s">
        <v>11</v>
      </c>
      <c r="AK13" s="19" t="s">
        <v>0</v>
      </c>
      <c r="AL13" s="19" t="s">
        <v>1</v>
      </c>
      <c r="AM13" s="20" t="s">
        <v>3</v>
      </c>
      <c r="AN13" s="124" t="s">
        <v>10</v>
      </c>
      <c r="AO13" s="20" t="s">
        <v>11</v>
      </c>
      <c r="AS13" s="19" t="s">
        <v>0</v>
      </c>
      <c r="AT13" s="19" t="s">
        <v>1</v>
      </c>
      <c r="AU13" s="20" t="s">
        <v>3</v>
      </c>
      <c r="AV13" s="124" t="s">
        <v>10</v>
      </c>
      <c r="AW13" s="20" t="s">
        <v>11</v>
      </c>
      <c r="BA13" s="19" t="s">
        <v>0</v>
      </c>
      <c r="BB13" s="19" t="s">
        <v>1</v>
      </c>
      <c r="BC13" s="20" t="s">
        <v>3</v>
      </c>
      <c r="BD13" s="124" t="s">
        <v>10</v>
      </c>
      <c r="BE13" s="20" t="s">
        <v>11</v>
      </c>
      <c r="BI13" s="19" t="s">
        <v>0</v>
      </c>
      <c r="BJ13" s="19" t="s">
        <v>1</v>
      </c>
      <c r="BK13" s="20" t="s">
        <v>3</v>
      </c>
      <c r="BL13" s="124" t="s">
        <v>10</v>
      </c>
      <c r="BM13" s="20" t="s">
        <v>11</v>
      </c>
      <c r="BQ13" s="12"/>
      <c r="BR13" s="12"/>
      <c r="BS13" s="49"/>
      <c r="BT13" s="128"/>
      <c r="BU13" s="49"/>
    </row>
    <row r="14" spans="1:74" ht="15" x14ac:dyDescent="0.2">
      <c r="A14" s="71">
        <v>16</v>
      </c>
      <c r="B14" s="71"/>
      <c r="C14" s="71"/>
      <c r="D14" s="71"/>
      <c r="E14" s="71"/>
      <c r="F14" s="79">
        <v>12</v>
      </c>
      <c r="G14" s="71">
        <v>36</v>
      </c>
      <c r="H14" s="77"/>
      <c r="I14" s="77"/>
      <c r="J14" s="78"/>
      <c r="K14" s="78"/>
      <c r="L14" s="66"/>
      <c r="M14" s="76">
        <f t="shared" si="1"/>
        <v>999</v>
      </c>
      <c r="N14" s="79">
        <v>12</v>
      </c>
      <c r="O14" s="80" t="str">
        <f>IF(X26="","",X26)</f>
        <v/>
      </c>
      <c r="P14" s="80" t="str">
        <f>IF(W26="","",W26)</f>
        <v/>
      </c>
      <c r="R14" s="71">
        <v>5</v>
      </c>
      <c r="T14" s="9" t="str">
        <f>IF(H7="","",(VLOOKUP(R14,$F$3:$N$102,3,0)))</f>
        <v/>
      </c>
      <c r="U14" s="9" t="str">
        <f>IF(I7="","",(VLOOKUP(R14,$F$3:$N$102,4,0)))</f>
        <v/>
      </c>
      <c r="V14" s="10" t="str">
        <f>IF(L7="","",(VLOOKUP(R14,$F$3:$N$102,7,0)))</f>
        <v/>
      </c>
      <c r="W14" s="125"/>
      <c r="X14" s="10" t="str">
        <f>IFERROR(IF(W14="","",RANK(W14,$W$14:$W$17)),0)</f>
        <v/>
      </c>
      <c r="Y14" s="49"/>
      <c r="AB14">
        <v>21</v>
      </c>
      <c r="AC14" s="9" t="str">
        <f>IF(H23="","",(VLOOKUP(AB14,$F$3:$N$102,3,0)))</f>
        <v/>
      </c>
      <c r="AD14" s="9" t="str">
        <f>IF(I23="","",(VLOOKUP(AB14,$F$3:$N$102,4,0)))</f>
        <v/>
      </c>
      <c r="AE14" s="48" t="str">
        <f>IF(L23="","",(VLOOKUP(AB14,$F$3:$N$102,7,0)))</f>
        <v/>
      </c>
      <c r="AF14" s="125"/>
      <c r="AG14" s="10" t="str">
        <f>IFERROR(IF(AF14="","",RANK(AF14,$AF$14:$AF$17)),0)</f>
        <v/>
      </c>
      <c r="AJ14">
        <v>37</v>
      </c>
      <c r="AK14" s="9" t="str">
        <f>IF(H39="","",(VLOOKUP(AJ14,$F$3:$N$102,3,0)))</f>
        <v/>
      </c>
      <c r="AL14" s="9" t="str">
        <f>IF(I39="","",(VLOOKUP(AJ14,$F$3:$N$102,4,0)))</f>
        <v/>
      </c>
      <c r="AM14" s="48" t="str">
        <f>IF(L39="","",(VLOOKUP(AJ14,$F$3:$N$102,7,0)))</f>
        <v/>
      </c>
      <c r="AN14" s="125"/>
      <c r="AO14" s="24" t="str">
        <f>IFERROR(IF(AN14="","",RANK(AN14,$AN$14:$AN$17)),0)</f>
        <v/>
      </c>
      <c r="AR14">
        <v>53</v>
      </c>
      <c r="AS14" s="9" t="str">
        <f>IF(H55="","",(VLOOKUP(AR14,$F$3:$N$102,3,0)))</f>
        <v/>
      </c>
      <c r="AT14" s="9" t="str">
        <f>IF(I55="","",(VLOOKUP(AR14,$F$3:$N$102,4,0)))</f>
        <v/>
      </c>
      <c r="AU14" s="48" t="str">
        <f>IF(L55="","",(VLOOKUP(AR14,$F$3:$N$102,7,0)))</f>
        <v/>
      </c>
      <c r="AV14" s="125"/>
      <c r="AW14" s="35" t="str">
        <f>IFERROR(IF(AV14="","",RANK(AV14,$AV$14:$AV$17)),0)</f>
        <v/>
      </c>
      <c r="AZ14">
        <v>69</v>
      </c>
      <c r="BA14" s="9" t="str">
        <f>IF(H71="","",(VLOOKUP(AZ14,$F$3:$N$102,3,0)))</f>
        <v/>
      </c>
      <c r="BB14" s="9" t="str">
        <f>IF(L71="","",(VLOOKUP(AZ14,$F$3:$N$102,4,0)))</f>
        <v/>
      </c>
      <c r="BC14" s="48" t="str">
        <f>IF(L71="","",(VLOOKUP(AZ14,$F$3:$N$102,7,0)))</f>
        <v/>
      </c>
      <c r="BD14" s="125"/>
      <c r="BE14" s="48" t="str">
        <f>IFERROR(IF(BD14="","",RANK(BD14,$BD$14:$BD$17)),0)</f>
        <v/>
      </c>
      <c r="BH14">
        <v>85</v>
      </c>
      <c r="BI14" s="9" t="str">
        <f>IF(H87="","",(VLOOKUP(BH14,$F$3:$N$102,3,0)))</f>
        <v/>
      </c>
      <c r="BJ14" s="9" t="str">
        <f>IF(I87="","",(VLOOKUP(BH14,$F$3:$N$102,4,0)))</f>
        <v/>
      </c>
      <c r="BK14" s="48" t="str">
        <f>IF(L87="","",(VLOOKUP(BH14,$F$3:$N$102,7,0)))</f>
        <v/>
      </c>
      <c r="BL14" s="125"/>
      <c r="BM14" s="48" t="str">
        <f>IFERROR(IF(BL14="","",RANK(BL14,$BL$14:$BL$17)),0)</f>
        <v/>
      </c>
    </row>
    <row r="15" spans="1:74" ht="15" x14ac:dyDescent="0.2">
      <c r="A15">
        <v>18</v>
      </c>
      <c r="F15" s="79">
        <v>13</v>
      </c>
      <c r="G15" s="21">
        <v>59</v>
      </c>
      <c r="H15" s="77"/>
      <c r="I15" s="77"/>
      <c r="J15" s="77"/>
      <c r="K15" s="77"/>
      <c r="L15" s="83"/>
      <c r="M15" s="76">
        <f t="shared" si="1"/>
        <v>999</v>
      </c>
      <c r="N15" s="79">
        <v>13</v>
      </c>
      <c r="O15" s="80" t="str">
        <f>IF(X32="","",X32)</f>
        <v/>
      </c>
      <c r="P15" s="80" t="str">
        <f>IF(W32="","",W32)</f>
        <v/>
      </c>
      <c r="R15" s="71">
        <v>6</v>
      </c>
      <c r="T15" s="9" t="str">
        <f>IF(H8="","",(VLOOKUP(R15,$F$3:$N$102,3,0)))</f>
        <v/>
      </c>
      <c r="U15" s="9" t="str">
        <f>IF(I8="","",(VLOOKUP(R15,$F$3:$N$102,4,0)))</f>
        <v/>
      </c>
      <c r="V15" s="50" t="str">
        <f>IF(L8="","",(VLOOKUP(R15,$F$3:$N$102,7,0)))</f>
        <v/>
      </c>
      <c r="W15" s="125"/>
      <c r="X15" s="90" t="str">
        <f>IFERROR(IF(W15="","",RANK(W15,$W$14:$W$17)),0)</f>
        <v/>
      </c>
      <c r="Y15" s="49"/>
      <c r="AB15">
        <v>22</v>
      </c>
      <c r="AC15" s="9" t="str">
        <f>IF(H24="","",(VLOOKUP(AB15,$F$3:$N$102,3,0)))</f>
        <v/>
      </c>
      <c r="AD15" s="9" t="str">
        <f>IF(I24="","",(VLOOKUP(AB15,$F$3:$N$102,4,0)))</f>
        <v/>
      </c>
      <c r="AE15" s="50" t="str">
        <f>IF(L24="","",(VLOOKUP(AB15,$F$3:$N$102,7,0)))</f>
        <v/>
      </c>
      <c r="AF15" s="125"/>
      <c r="AG15" s="90" t="str">
        <f>IFERROR(IF(AF15="","",RANK(AF15,$AF$14:$AF$17)),0)</f>
        <v/>
      </c>
      <c r="AJ15">
        <v>38</v>
      </c>
      <c r="AK15" s="9" t="str">
        <f>IF(H40="","",(VLOOKUP(AJ15,$F$3:$N$102,3,0)))</f>
        <v/>
      </c>
      <c r="AL15" s="9" t="str">
        <f>IF(I40="","",(VLOOKUP(AJ15,$F$3:$N$102,4,0)))</f>
        <v/>
      </c>
      <c r="AM15" s="50" t="str">
        <f>IF(L40="","",(VLOOKUP(AJ15,$F$3:$N$102,7,0)))</f>
        <v/>
      </c>
      <c r="AN15" s="125"/>
      <c r="AO15" s="90" t="str">
        <f>IFERROR(IF(AN15="","",RANK(AN15,$AN$14:$AN$17)),0)</f>
        <v/>
      </c>
      <c r="AR15">
        <v>54</v>
      </c>
      <c r="AS15" s="9" t="str">
        <f>IF(H56="","",(VLOOKUP(AR15,$F$3:$N$102,3,0)))</f>
        <v/>
      </c>
      <c r="AT15" s="9" t="str">
        <f>IF(I56="","",(VLOOKUP(AR15,$F$3:$N$102,4,0)))</f>
        <v/>
      </c>
      <c r="AU15" s="50" t="str">
        <f>IF(L56="","",(VLOOKUP(AR15,$F$3:$N$102,7,0)))</f>
        <v/>
      </c>
      <c r="AV15" s="127"/>
      <c r="AW15" s="90" t="str">
        <f>IFERROR(IF(AV15="","",RANK(AV15,$AV$14:$AV$17)),0)</f>
        <v/>
      </c>
      <c r="AZ15">
        <v>70</v>
      </c>
      <c r="BA15" s="9" t="str">
        <f>IF(H72="","",(VLOOKUP(AZ15,$F$3:$N$102,3,0)))</f>
        <v/>
      </c>
      <c r="BB15" s="9" t="str">
        <f>IF(L72="","",(VLOOKUP(AZ15,$F$3:$N$102,4,0)))</f>
        <v/>
      </c>
      <c r="BC15" s="50" t="str">
        <f>IF(L72="","",(VLOOKUP(AZ15,$F$3:$N$102,7,0)))</f>
        <v/>
      </c>
      <c r="BD15" s="127"/>
      <c r="BE15" s="90" t="str">
        <f>IFERROR(IF(BD15="","",RANK(BD15,$BD$14:$BD$17)),0)</f>
        <v/>
      </c>
      <c r="BH15">
        <v>86</v>
      </c>
      <c r="BI15" s="9" t="str">
        <f>IF(H88="","",(VLOOKUP(BH15,$F$3:$N$102,3,0)))</f>
        <v/>
      </c>
      <c r="BJ15" s="9" t="str">
        <f>IF(I88="","",(VLOOKUP(BH15,$F$3:$N$102,4,0)))</f>
        <v/>
      </c>
      <c r="BK15" s="50" t="str">
        <f>IF(L88="","",(VLOOKUP(BH15,$F$3:$N$102,7,0)))</f>
        <v/>
      </c>
      <c r="BL15" s="127"/>
      <c r="BM15" s="90" t="str">
        <f>IFERROR(IF(BL15="","",RANK(BL15,$BL$14:$BL$17)),0)</f>
        <v/>
      </c>
    </row>
    <row r="16" spans="1:74" ht="15" x14ac:dyDescent="0.2">
      <c r="A16" s="148">
        <v>19</v>
      </c>
      <c r="B16" s="148"/>
      <c r="C16" s="148"/>
      <c r="D16" s="148"/>
      <c r="E16" s="148"/>
      <c r="F16" s="79">
        <v>14</v>
      </c>
      <c r="G16" s="71">
        <v>4</v>
      </c>
      <c r="H16" s="77"/>
      <c r="I16" s="77"/>
      <c r="J16" s="78"/>
      <c r="K16" s="78"/>
      <c r="L16" s="66"/>
      <c r="M16" s="76">
        <f t="shared" si="1"/>
        <v>999</v>
      </c>
      <c r="N16" s="79">
        <v>14</v>
      </c>
      <c r="O16" s="80" t="str">
        <f>IF(X33="","",X33)</f>
        <v/>
      </c>
      <c r="P16" s="80" t="str">
        <f>IF(W33="","",W33)</f>
        <v/>
      </c>
      <c r="R16" s="71">
        <v>7</v>
      </c>
      <c r="T16" s="9" t="str">
        <f>IF(H9="","",(VLOOKUP(R16,$F$3:$N$102,3,0)))</f>
        <v/>
      </c>
      <c r="U16" s="9" t="str">
        <f>IF(I9="","",(VLOOKUP(R16,$F$3:$N$102,4,0)))</f>
        <v/>
      </c>
      <c r="V16" s="50" t="str">
        <f>IF(L9="","",(VLOOKUP(R16,$F$3:$N$102,7,0)))</f>
        <v/>
      </c>
      <c r="W16" s="125"/>
      <c r="X16" s="90" t="str">
        <f>IFERROR(IF(W16="","",RANK(W16,$W$14:$W$17)),0)</f>
        <v/>
      </c>
      <c r="Y16" s="49"/>
      <c r="AB16">
        <v>23</v>
      </c>
      <c r="AC16" s="9" t="str">
        <f>IF(H25="","",(VLOOKUP(AB16,$F$3:$N$102,3,0)))</f>
        <v/>
      </c>
      <c r="AD16" s="9" t="str">
        <f>IF(I25="","",(VLOOKUP(AB16,$F$3:$N$102,4,0)))</f>
        <v/>
      </c>
      <c r="AE16" s="50" t="str">
        <f>IF(L25="","",(VLOOKUP(AB16,$F$3:$N$102,7,0)))</f>
        <v/>
      </c>
      <c r="AF16" s="125"/>
      <c r="AG16" s="90" t="str">
        <f>IFERROR(IF(AF16="","",RANK(AF16,$AF$14:$AF$17)),0)</f>
        <v/>
      </c>
      <c r="AJ16">
        <v>39</v>
      </c>
      <c r="AK16" s="9" t="str">
        <f>IF(H41="","",(VLOOKUP(AJ16,$F$3:$N$102,3,0)))</f>
        <v/>
      </c>
      <c r="AL16" s="9" t="str">
        <f>IF(I41="","",(VLOOKUP(AJ16,$F$3:$N$102,4,0)))</f>
        <v/>
      </c>
      <c r="AM16" s="50" t="str">
        <f>IF(L41="","",(VLOOKUP(AJ16,$F$3:$N$102,7,0)))</f>
        <v/>
      </c>
      <c r="AN16" s="125"/>
      <c r="AO16" s="90" t="str">
        <f>IFERROR(IF(AN16="","",RANK(AN16,$AN$14:$AN$17)),0)</f>
        <v/>
      </c>
      <c r="AR16">
        <v>55</v>
      </c>
      <c r="AS16" s="9" t="str">
        <f>IF(H57="","",(VLOOKUP(AR16,$F$3:$N$102,3,0)))</f>
        <v/>
      </c>
      <c r="AT16" s="9" t="str">
        <f>IF(I57="","",(VLOOKUP(AR16,$F$3:$N$102,4,0)))</f>
        <v/>
      </c>
      <c r="AU16" s="50" t="str">
        <f>IF(L57="","",(VLOOKUP(AR16,$F$3:$N$102,7,0)))</f>
        <v/>
      </c>
      <c r="AV16" s="125"/>
      <c r="AW16" s="90" t="str">
        <f>IFERROR(IF(AV16="","",RANK(AV16,$AV$14:$AV$17)),0)</f>
        <v/>
      </c>
      <c r="AZ16">
        <v>71</v>
      </c>
      <c r="BA16" s="9" t="str">
        <f>IF(H73="","",(VLOOKUP(AZ16,$F$3:$N$102,3,0)))</f>
        <v/>
      </c>
      <c r="BB16" s="9" t="str">
        <f>IF(L73="","",(VLOOKUP(AZ16,$F$3:$N$102,4,0)))</f>
        <v/>
      </c>
      <c r="BC16" s="50" t="str">
        <f>IF(L73="","",(VLOOKUP(AZ16,$F$3:$N$102,7,0)))</f>
        <v/>
      </c>
      <c r="BD16" s="125"/>
      <c r="BE16" s="90" t="str">
        <f>IFERROR(IF(BD16="","",RANK(BD16,$BD$14:$BD$17)),0)</f>
        <v/>
      </c>
      <c r="BH16">
        <v>87</v>
      </c>
      <c r="BI16" s="9" t="str">
        <f>IF(H89="","",(VLOOKUP(BH16,$F$3:$N$102,3,0)))</f>
        <v/>
      </c>
      <c r="BJ16" s="9" t="str">
        <f>IF(I89="","",(VLOOKUP(BH16,$F$3:$N$102,4,0)))</f>
        <v/>
      </c>
      <c r="BK16" s="50" t="str">
        <f>IF(L89="","",(VLOOKUP(BH16,$F$3:$N$102,7,0)))</f>
        <v/>
      </c>
      <c r="BL16" s="125"/>
      <c r="BM16" s="90" t="str">
        <f>IFERROR(IF(BL16="","",RANK(BL16,$BL$14:$BL$17)),0)</f>
        <v/>
      </c>
    </row>
    <row r="17" spans="1:73" ht="15" x14ac:dyDescent="0.2">
      <c r="A17" s="71">
        <v>22</v>
      </c>
      <c r="B17" s="71"/>
      <c r="C17" s="71"/>
      <c r="D17" s="71"/>
      <c r="E17" s="71"/>
      <c r="F17" s="79">
        <v>15</v>
      </c>
      <c r="G17" s="71">
        <v>16</v>
      </c>
      <c r="H17" s="77"/>
      <c r="I17" s="77"/>
      <c r="J17" s="78"/>
      <c r="K17" s="78"/>
      <c r="L17" s="66"/>
      <c r="M17" s="76">
        <f t="shared" si="1"/>
        <v>999</v>
      </c>
      <c r="N17" s="79">
        <v>15</v>
      </c>
      <c r="O17" s="80" t="str">
        <f>IF(X34="","",X34)</f>
        <v/>
      </c>
      <c r="P17" s="80" t="str">
        <f>IF(W34="","",W34)</f>
        <v/>
      </c>
      <c r="R17" s="71">
        <v>8</v>
      </c>
      <c r="T17" s="9" t="str">
        <f>IF(H10="","",(VLOOKUP(R17,$F$3:$N$102,3,0)))</f>
        <v/>
      </c>
      <c r="U17" s="9" t="str">
        <f>IF(I10="","",(VLOOKUP(R17,$F$3:$N$102,4,0)))</f>
        <v/>
      </c>
      <c r="V17" s="50" t="str">
        <f>IF(L10="","",(VLOOKUP(R17,$F$3:$N$102,7,0)))</f>
        <v/>
      </c>
      <c r="W17" s="125"/>
      <c r="X17" s="90" t="str">
        <f>IFERROR(IF(W17="","",RANK(W17,$W$14:$W$17)),0)</f>
        <v/>
      </c>
      <c r="Y17" s="49"/>
      <c r="AB17">
        <v>24</v>
      </c>
      <c r="AC17" s="9" t="str">
        <f>IF(H26="","",(VLOOKUP(AB17,$F$3:$N$102,3,0)))</f>
        <v/>
      </c>
      <c r="AD17" s="9" t="str">
        <f>IF(I26="","",(VLOOKUP(AB17,$F$3:$N$102,4,0)))</f>
        <v/>
      </c>
      <c r="AE17" s="50" t="str">
        <f>IF(L26="","",(VLOOKUP(AB17,$F$3:$N$102,7,0)))</f>
        <v/>
      </c>
      <c r="AF17" s="125"/>
      <c r="AG17" s="90" t="str">
        <f>IFERROR(IF(AF17="","",RANK(AF17,$AF$14:$AF$17)),0)</f>
        <v/>
      </c>
      <c r="AJ17">
        <v>40</v>
      </c>
      <c r="AK17" s="9" t="str">
        <f>IF(H42="","",(VLOOKUP(AJ17,$F$3:$N$102,3,0)))</f>
        <v/>
      </c>
      <c r="AL17" s="9" t="str">
        <f>IF(I42="","",(VLOOKUP(AJ17,$F$3:$N$102,4,0)))</f>
        <v/>
      </c>
      <c r="AM17" s="50" t="str">
        <f>IF(L42="","",(VLOOKUP(AJ17,$F$3:$N$102,7,0)))</f>
        <v/>
      </c>
      <c r="AN17" s="125"/>
      <c r="AO17" s="90" t="str">
        <f>IFERROR(IF(AN17="","",RANK(AN17,$AN$14:$AN$17)),0)</f>
        <v/>
      </c>
      <c r="AR17">
        <v>56</v>
      </c>
      <c r="AS17" s="9" t="str">
        <f>IF(H58="","",(VLOOKUP(AR17,$F$3:$N$102,3,0)))</f>
        <v/>
      </c>
      <c r="AT17" s="9" t="str">
        <f>IF(I58="","",(VLOOKUP(AR17,$F$3:$N$102,4,0)))</f>
        <v/>
      </c>
      <c r="AU17" s="50" t="str">
        <f>IF(L58="","",(VLOOKUP(AR17,$F$3:$N$102,7,0)))</f>
        <v/>
      </c>
      <c r="AV17" s="125"/>
      <c r="AW17" s="90" t="str">
        <f>IFERROR(IF(AV17="","",RANK(AV17,$AV$14:$AV$17)),0)</f>
        <v/>
      </c>
      <c r="AZ17">
        <v>72</v>
      </c>
      <c r="BA17" s="9" t="str">
        <f>IF(H74="","",(VLOOKUP(AZ17,$F$3:$N$102,3,0)))</f>
        <v/>
      </c>
      <c r="BB17" s="9" t="str">
        <f>IF(L74="","",(VLOOKUP(AZ17,$F$3:$N$102,4,0)))</f>
        <v/>
      </c>
      <c r="BC17" s="50" t="str">
        <f>IF(L74="","",(VLOOKUP(AZ17,$F$3:$N$102,7,0)))</f>
        <v/>
      </c>
      <c r="BD17" s="125"/>
      <c r="BE17" s="90" t="str">
        <f>IFERROR(IF(BD17="","",RANK(BD17,$BD$14:$BD$17)),0)</f>
        <v/>
      </c>
      <c r="BH17">
        <v>88</v>
      </c>
      <c r="BI17" s="9" t="str">
        <f>IF(H90="","",(VLOOKUP(BH17,$F$3:$N$102,3,0)))</f>
        <v/>
      </c>
      <c r="BJ17" s="9" t="str">
        <f>IF(I90="","",(VLOOKUP(BH17,$F$3:$N$102,4,0)))</f>
        <v/>
      </c>
      <c r="BK17" s="50" t="str">
        <f>IF(L90="","",(VLOOKUP(BH17,$F$3:$N$102,7,0)))</f>
        <v/>
      </c>
      <c r="BL17" s="125"/>
      <c r="BM17" s="90" t="str">
        <f>IFERROR(IF(BL17="","",RANK(BL17,$BL$14:$BL$17)),0)</f>
        <v/>
      </c>
    </row>
    <row r="18" spans="1:73" ht="15" x14ac:dyDescent="0.2">
      <c r="A18" s="71">
        <v>23</v>
      </c>
      <c r="B18" s="71"/>
      <c r="C18" s="71"/>
      <c r="D18" s="71"/>
      <c r="E18" s="71"/>
      <c r="F18" s="79">
        <v>16</v>
      </c>
      <c r="G18" s="21">
        <v>15</v>
      </c>
      <c r="H18" s="77"/>
      <c r="I18" s="77"/>
      <c r="J18" s="78"/>
      <c r="K18" s="78"/>
      <c r="L18" s="66"/>
      <c r="M18" s="76">
        <f t="shared" si="1"/>
        <v>999</v>
      </c>
      <c r="N18" s="79">
        <v>16</v>
      </c>
      <c r="O18" s="80" t="str">
        <f>IF(X35="","",X35)</f>
        <v/>
      </c>
      <c r="P18" s="80" t="str">
        <f>IF(W35="","",W35)</f>
        <v/>
      </c>
    </row>
    <row r="19" spans="1:73" ht="15" x14ac:dyDescent="0.2">
      <c r="A19" s="4">
        <v>24</v>
      </c>
      <c r="B19" s="4"/>
      <c r="C19" s="4"/>
      <c r="D19" s="4"/>
      <c r="E19" s="4"/>
      <c r="F19" s="79">
        <v>17</v>
      </c>
      <c r="G19" s="151">
        <v>49</v>
      </c>
      <c r="H19" s="77"/>
      <c r="I19" s="77"/>
      <c r="J19" s="78"/>
      <c r="K19" s="78"/>
      <c r="L19" s="66"/>
      <c r="M19" s="76">
        <f t="shared" si="1"/>
        <v>999</v>
      </c>
      <c r="N19" s="79">
        <v>17</v>
      </c>
      <c r="O19" s="80" t="str">
        <f>IF(AG5="","",AG5)</f>
        <v/>
      </c>
      <c r="P19" s="80" t="str">
        <f>IF(AF5="","",AF5)</f>
        <v/>
      </c>
    </row>
    <row r="20" spans="1:73" ht="15" customHeight="1" x14ac:dyDescent="0.2">
      <c r="A20" s="4">
        <v>25</v>
      </c>
      <c r="B20" s="4"/>
      <c r="C20" s="4"/>
      <c r="D20" s="4"/>
      <c r="E20" s="4"/>
      <c r="F20" s="79">
        <v>18</v>
      </c>
      <c r="G20" s="71">
        <v>56</v>
      </c>
      <c r="H20" s="77"/>
      <c r="I20" s="77"/>
      <c r="J20" s="78"/>
      <c r="K20" s="78"/>
      <c r="L20" s="66"/>
      <c r="M20" s="76">
        <f t="shared" si="1"/>
        <v>999</v>
      </c>
      <c r="N20" s="79">
        <v>18</v>
      </c>
      <c r="O20" s="80" t="str">
        <f>IF(AG6="","",AG6)</f>
        <v/>
      </c>
      <c r="P20" s="80" t="str">
        <f>IF(AF6="","",AF6)</f>
        <v/>
      </c>
      <c r="T20" s="167" t="s">
        <v>12</v>
      </c>
      <c r="U20" s="168"/>
      <c r="V20" s="168"/>
      <c r="W20" s="168"/>
      <c r="X20" s="169"/>
      <c r="Y20" s="49"/>
      <c r="AC20" s="167" t="s">
        <v>16</v>
      </c>
      <c r="AD20" s="168"/>
      <c r="AE20" s="168"/>
      <c r="AF20" s="168"/>
      <c r="AG20" s="169"/>
      <c r="AK20" s="167" t="s">
        <v>19</v>
      </c>
      <c r="AL20" s="168"/>
      <c r="AM20" s="168"/>
      <c r="AN20" s="168"/>
      <c r="AO20" s="169"/>
      <c r="AS20" s="167" t="s">
        <v>24</v>
      </c>
      <c r="AT20" s="168"/>
      <c r="AU20" s="168"/>
      <c r="AV20" s="168"/>
      <c r="AW20" s="169"/>
      <c r="BA20" s="167" t="s">
        <v>70</v>
      </c>
      <c r="BB20" s="168"/>
      <c r="BC20" s="168"/>
      <c r="BD20" s="168"/>
      <c r="BE20" s="169"/>
      <c r="BI20" s="167" t="s">
        <v>74</v>
      </c>
      <c r="BJ20" s="168"/>
      <c r="BK20" s="168"/>
      <c r="BL20" s="168"/>
      <c r="BM20" s="169"/>
    </row>
    <row r="21" spans="1:73" ht="15" customHeight="1" x14ac:dyDescent="0.2">
      <c r="A21" s="71">
        <v>27</v>
      </c>
      <c r="B21" s="71"/>
      <c r="C21" s="71"/>
      <c r="D21" s="71"/>
      <c r="E21" s="71"/>
      <c r="F21" s="79">
        <v>19</v>
      </c>
      <c r="G21" s="21">
        <v>58</v>
      </c>
      <c r="H21" s="77"/>
      <c r="I21" s="81"/>
      <c r="J21" s="78"/>
      <c r="K21" s="78"/>
      <c r="L21" s="82"/>
      <c r="M21" s="76">
        <f t="shared" si="1"/>
        <v>999</v>
      </c>
      <c r="N21" s="79">
        <v>19</v>
      </c>
      <c r="O21" s="80" t="str">
        <f>IF(AG7="","",AG7)</f>
        <v/>
      </c>
      <c r="P21" s="80" t="str">
        <f>IF(AF7="","",AF7)</f>
        <v/>
      </c>
      <c r="T21" s="170"/>
      <c r="U21" s="171"/>
      <c r="V21" s="171"/>
      <c r="W21" s="171"/>
      <c r="X21" s="172"/>
      <c r="Y21" s="49"/>
      <c r="AC21" s="170"/>
      <c r="AD21" s="171"/>
      <c r="AE21" s="171"/>
      <c r="AF21" s="171"/>
      <c r="AG21" s="172"/>
      <c r="AK21" s="170"/>
      <c r="AL21" s="171"/>
      <c r="AM21" s="171"/>
      <c r="AN21" s="171"/>
      <c r="AO21" s="172"/>
      <c r="AS21" s="170"/>
      <c r="AT21" s="171"/>
      <c r="AU21" s="171"/>
      <c r="AV21" s="171"/>
      <c r="AW21" s="172"/>
      <c r="BA21" s="170"/>
      <c r="BB21" s="171"/>
      <c r="BC21" s="171"/>
      <c r="BD21" s="171"/>
      <c r="BE21" s="172"/>
      <c r="BI21" s="170"/>
      <c r="BJ21" s="171"/>
      <c r="BK21" s="171"/>
      <c r="BL21" s="171"/>
      <c r="BM21" s="172"/>
    </row>
    <row r="22" spans="1:73" ht="15" x14ac:dyDescent="0.2">
      <c r="A22" s="4">
        <v>28</v>
      </c>
      <c r="B22" s="4"/>
      <c r="C22" s="4"/>
      <c r="D22" s="4"/>
      <c r="E22" s="4"/>
      <c r="F22" s="79">
        <v>20</v>
      </c>
      <c r="G22" s="71">
        <v>25</v>
      </c>
      <c r="H22" s="77"/>
      <c r="I22" s="77"/>
      <c r="J22" s="77"/>
      <c r="K22" s="77"/>
      <c r="L22" s="83"/>
      <c r="M22" s="76">
        <f t="shared" si="1"/>
        <v>999</v>
      </c>
      <c r="N22" s="79">
        <v>20</v>
      </c>
      <c r="O22" s="80" t="str">
        <f>IF(AG8="","",AG8)</f>
        <v/>
      </c>
      <c r="P22" s="80" t="str">
        <f>IF(AF8="","",AF8)</f>
        <v/>
      </c>
      <c r="T22" s="19" t="s">
        <v>0</v>
      </c>
      <c r="U22" s="19" t="s">
        <v>1</v>
      </c>
      <c r="V22" s="20" t="s">
        <v>3</v>
      </c>
      <c r="W22" s="124" t="s">
        <v>10</v>
      </c>
      <c r="X22" s="20" t="s">
        <v>11</v>
      </c>
      <c r="Y22" s="26"/>
      <c r="AC22" s="19" t="s">
        <v>0</v>
      </c>
      <c r="AD22" s="19" t="s">
        <v>1</v>
      </c>
      <c r="AE22" s="20" t="s">
        <v>3</v>
      </c>
      <c r="AF22" s="124" t="s">
        <v>10</v>
      </c>
      <c r="AG22" s="20" t="s">
        <v>11</v>
      </c>
      <c r="AK22" s="19" t="s">
        <v>0</v>
      </c>
      <c r="AL22" s="19" t="s">
        <v>1</v>
      </c>
      <c r="AM22" s="20" t="s">
        <v>3</v>
      </c>
      <c r="AN22" s="124" t="s">
        <v>10</v>
      </c>
      <c r="AO22" s="20" t="s">
        <v>11</v>
      </c>
      <c r="AS22" s="19" t="s">
        <v>0</v>
      </c>
      <c r="AT22" s="19" t="s">
        <v>1</v>
      </c>
      <c r="AU22" s="20" t="s">
        <v>3</v>
      </c>
      <c r="AV22" s="124" t="s">
        <v>10</v>
      </c>
      <c r="AW22" s="20" t="s">
        <v>11</v>
      </c>
      <c r="BA22" s="19" t="s">
        <v>0</v>
      </c>
      <c r="BB22" s="19" t="s">
        <v>1</v>
      </c>
      <c r="BC22" s="20" t="s">
        <v>3</v>
      </c>
      <c r="BD22" s="124" t="s">
        <v>10</v>
      </c>
      <c r="BE22" s="20" t="s">
        <v>11</v>
      </c>
      <c r="BI22" s="19" t="s">
        <v>0</v>
      </c>
      <c r="BJ22" s="19" t="s">
        <v>1</v>
      </c>
      <c r="BK22" s="20" t="s">
        <v>3</v>
      </c>
      <c r="BL22" s="124" t="s">
        <v>10</v>
      </c>
      <c r="BM22" s="20" t="s">
        <v>11</v>
      </c>
    </row>
    <row r="23" spans="1:73" ht="15" x14ac:dyDescent="0.2">
      <c r="A23">
        <v>29</v>
      </c>
      <c r="F23" s="79">
        <v>21</v>
      </c>
      <c r="G23" s="71">
        <v>29</v>
      </c>
      <c r="H23" s="77"/>
      <c r="I23" s="77"/>
      <c r="J23" s="78"/>
      <c r="K23" s="78"/>
      <c r="L23" s="66"/>
      <c r="M23" s="76">
        <f t="shared" si="1"/>
        <v>999</v>
      </c>
      <c r="N23" s="79">
        <v>21</v>
      </c>
      <c r="O23" s="80" t="str">
        <f>IF(AG14="","",AG14)</f>
        <v/>
      </c>
      <c r="P23" s="80" t="str">
        <f>IF(AF14="","",AF14)</f>
        <v/>
      </c>
      <c r="R23" s="71">
        <v>9</v>
      </c>
      <c r="T23" s="9" t="str">
        <f>IF(H11="","",(VLOOKUP(R23,$F$3:$N$102,3,0)))</f>
        <v/>
      </c>
      <c r="U23" s="9" t="str">
        <f>IF(I11="","",(VLOOKUP(R23,$F$3:$N$102,4,0)))</f>
        <v/>
      </c>
      <c r="V23" s="48" t="str">
        <f>IF(L11="","",(VLOOKUP(R23,$F$3:$N$102,7,0)))</f>
        <v/>
      </c>
      <c r="W23" s="125"/>
      <c r="X23" s="10" t="str">
        <f>IFERROR(IF(W23="","",RANK(W23,$W$23:$W$26)),0)</f>
        <v/>
      </c>
      <c r="Y23" s="49"/>
      <c r="AB23">
        <v>25</v>
      </c>
      <c r="AC23" s="9" t="str">
        <f>IF(H27="","",(VLOOKUP(AB23,$F$3:$N$102,3,0)))</f>
        <v/>
      </c>
      <c r="AD23" s="9" t="str">
        <f>IF(H27="","",(VLOOKUP(AB23,$F$3:$N$102,4,0)))</f>
        <v/>
      </c>
      <c r="AE23" s="48" t="str">
        <f>IF(H27="","",(VLOOKUP(AB23,$F$3:$N$102,7,0)))</f>
        <v/>
      </c>
      <c r="AF23" s="125"/>
      <c r="AG23" s="10" t="str">
        <f>IFERROR(IF(AF23="","",RANK(AF23,$AF$23:$AF$26)),0)</f>
        <v/>
      </c>
      <c r="AJ23">
        <v>41</v>
      </c>
      <c r="AK23" s="9" t="str">
        <f>IF(H43="","",(VLOOKUP(AJ23,$F$3:$N$102,3,0)))</f>
        <v/>
      </c>
      <c r="AL23" s="9" t="str">
        <f>IF(I43="","",(VLOOKUP(AJ23,$F$3:$N$102,4,0)))</f>
        <v/>
      </c>
      <c r="AM23" s="48" t="str">
        <f>IF(L43="","",(VLOOKUP(AJ23,$F$3:$N$102,7,0)))</f>
        <v/>
      </c>
      <c r="AN23" s="125"/>
      <c r="AO23" s="24" t="str">
        <f>IFERROR(IF(AN23="","",RANK(AN23,$AN$23:$AN$26)),0)</f>
        <v/>
      </c>
      <c r="AR23">
        <v>57</v>
      </c>
      <c r="AS23" s="9" t="str">
        <f>IF(H59="","",(VLOOKUP(AR23,$F$3:$N$102,3,0)))</f>
        <v/>
      </c>
      <c r="AT23" s="9" t="str">
        <f>IF(I59="","",(VLOOKUP(AR23,$F$3:$N$102,4,0)))</f>
        <v/>
      </c>
      <c r="AU23" s="48" t="str">
        <f>IF(L59="","",(VLOOKUP(AR23,$F$3:$N$102,7,0)))</f>
        <v/>
      </c>
      <c r="AV23" s="125"/>
      <c r="AW23" s="24" t="str">
        <f>IFERROR(IF(AV23="","",RANK(AV23,$AV$23:$AV$26)),0)</f>
        <v/>
      </c>
      <c r="AZ23">
        <v>73</v>
      </c>
      <c r="BA23" s="9" t="str">
        <f>IF(H75="","",(VLOOKUP(AZ23,$F$3:$N$102,3,0)))</f>
        <v/>
      </c>
      <c r="BB23" s="9" t="str">
        <f>IF(L75="","",(VLOOKUP(AZ23,$F$3:$N$102,4,0)))</f>
        <v/>
      </c>
      <c r="BC23" s="48" t="str">
        <f>IF(L75="","",(VLOOKUP(AZ23,$F$3:$N$102,7,0)))</f>
        <v/>
      </c>
      <c r="BD23" s="125"/>
      <c r="BE23" s="48" t="str">
        <f>IFERROR(IF(BD23="","",RANK(BD23,$BD$23:$BD$26)),0)</f>
        <v/>
      </c>
      <c r="BH23">
        <v>89</v>
      </c>
      <c r="BI23" s="9" t="str">
        <f>IF(H91="","",(VLOOKUP(BH23,$F$3:$N$102,3,0)))</f>
        <v/>
      </c>
      <c r="BJ23" s="9" t="str">
        <f>IF(I91="","",(VLOOKUP(BH23,$F$3:$N$102,4,0)))</f>
        <v/>
      </c>
      <c r="BK23" s="48" t="str">
        <f>IF(L91="","",(VLOOKUP(BH23,$F$3:$N$102,7,0)))</f>
        <v/>
      </c>
      <c r="BL23" s="125"/>
      <c r="BM23" s="48" t="str">
        <f>IFERROR(IF(BL23="","",RANK(BL23,$BL$23:$BL$26)),0)</f>
        <v/>
      </c>
    </row>
    <row r="24" spans="1:73" ht="15" x14ac:dyDescent="0.2">
      <c r="A24" s="148">
        <v>30</v>
      </c>
      <c r="B24" s="148"/>
      <c r="C24" s="148"/>
      <c r="D24" s="148"/>
      <c r="E24" s="148"/>
      <c r="F24" s="79">
        <v>22</v>
      </c>
      <c r="G24" s="21">
        <v>53</v>
      </c>
      <c r="H24" s="77"/>
      <c r="I24" s="77"/>
      <c r="J24" s="77"/>
      <c r="K24" s="77"/>
      <c r="L24" s="83"/>
      <c r="M24" s="76">
        <f t="shared" si="1"/>
        <v>999</v>
      </c>
      <c r="N24" s="79">
        <v>22</v>
      </c>
      <c r="O24" s="80" t="str">
        <f>IF(AG15="","",AG15)</f>
        <v/>
      </c>
      <c r="P24" s="80" t="str">
        <f>IF(AF15="","",AF15)</f>
        <v/>
      </c>
      <c r="R24" s="71">
        <v>10</v>
      </c>
      <c r="T24" s="9" t="str">
        <f>IF(H12="","",(VLOOKUP(R24,$F$3:$N$102,3,0)))</f>
        <v/>
      </c>
      <c r="U24" s="9" t="str">
        <f>IF(I12="","",(VLOOKUP(R24,$F$3:$N$102,4,0)))</f>
        <v/>
      </c>
      <c r="V24" s="50" t="str">
        <f>IF(L12="","",(VLOOKUP(R24,$F$3:$N$102,7,0)))</f>
        <v/>
      </c>
      <c r="W24" s="125"/>
      <c r="X24" s="35" t="str">
        <f>IFERROR(IF(W24="","",RANK(W24,$W$23:$W$26)),0)</f>
        <v/>
      </c>
      <c r="Y24" s="49"/>
      <c r="AB24">
        <v>26</v>
      </c>
      <c r="AC24" s="9" t="str">
        <f>IF(H28="","",(VLOOKUP(AB24,$F$3:$N$102,3,0)))</f>
        <v/>
      </c>
      <c r="AD24" s="9" t="str">
        <f>IF(H28="","",(VLOOKUP(AB24,$F$3:$N$102,4,0)))</f>
        <v/>
      </c>
      <c r="AE24" s="50" t="str">
        <f>IF(H28="","",(VLOOKUP(AB24,$F$3:$N$102,7,0)))</f>
        <v/>
      </c>
      <c r="AF24" s="125"/>
      <c r="AG24" s="62" t="str">
        <f>IFERROR(IF(AF24="","",RANK(AF24,$AF$23:$AF$26)),0)</f>
        <v/>
      </c>
      <c r="AJ24">
        <v>42</v>
      </c>
      <c r="AK24" s="9" t="str">
        <f>IF(H44="","",(VLOOKUP(AJ24,$F$3:$N$102,3,0)))</f>
        <v/>
      </c>
      <c r="AL24" s="9" t="str">
        <f>IF(I44="","",(VLOOKUP(AJ24,$F$3:$N$102,4,0)))</f>
        <v/>
      </c>
      <c r="AM24" s="50" t="str">
        <f>IF(L44="","",(VLOOKUP(AJ24,$F$3:$N$102,7,0)))</f>
        <v/>
      </c>
      <c r="AN24" s="125"/>
      <c r="AO24" s="89" t="str">
        <f>IFERROR(IF(AN24="","",RANK(AN24,$AN$23:$AN$26)),0)</f>
        <v/>
      </c>
      <c r="AR24">
        <v>58</v>
      </c>
      <c r="AS24" s="9" t="str">
        <f>IF(H60="","",(VLOOKUP(AR24,$F$3:$N$102,3,0)))</f>
        <v/>
      </c>
      <c r="AT24" s="9" t="str">
        <f>IF(I60="","",(VLOOKUP(AR24,$F$3:$N$102,4,0)))</f>
        <v/>
      </c>
      <c r="AU24" s="50" t="str">
        <f>IF(L60="","",(VLOOKUP(AR24,$F$3:$N$102,7,0)))</f>
        <v/>
      </c>
      <c r="AV24" s="125"/>
      <c r="AW24" s="24" t="str">
        <f>IFERROR(IF(AV24="","",RANK(AV24,$AV$23:$AV$26)),0)</f>
        <v/>
      </c>
      <c r="AZ24">
        <v>74</v>
      </c>
      <c r="BA24" s="9" t="str">
        <f>IF(H76="","",(VLOOKUP(AZ24,$F$3:$N$102,3,0)))</f>
        <v/>
      </c>
      <c r="BB24" s="9" t="str">
        <f>IF(L76="","",(VLOOKUP(AZ24,$F$3:$N$102,4,0)))</f>
        <v/>
      </c>
      <c r="BC24" s="50" t="str">
        <f>IF(L76="","",(VLOOKUP(AZ24,$F$3:$N$102,7,0)))</f>
        <v/>
      </c>
      <c r="BD24" s="125"/>
      <c r="BE24" s="90" t="str">
        <f>IFERROR(IF(BD24="","",RANK(BD24,$BD$23:$BD$26)),0)</f>
        <v/>
      </c>
      <c r="BH24">
        <v>90</v>
      </c>
      <c r="BI24" s="9" t="str">
        <f>IF(H92="","",(VLOOKUP(BH24,$F$3:$N$102,3,0)))</f>
        <v/>
      </c>
      <c r="BJ24" s="9" t="str">
        <f>IF(I92="","",(VLOOKUP(BH24,$F$3:$N$102,4,0)))</f>
        <v/>
      </c>
      <c r="BK24" s="50" t="str">
        <f>IF(L92="","",(VLOOKUP(BH24,$F$3:$N$102,7,0)))</f>
        <v/>
      </c>
      <c r="BL24" s="125"/>
      <c r="BM24" s="90" t="str">
        <f>IFERROR(IF(BL24="","",RANK(BL24,$BL$23:$BL$26)),0)</f>
        <v/>
      </c>
      <c r="BS24"/>
      <c r="BT24" s="4"/>
      <c r="BU24"/>
    </row>
    <row r="25" spans="1:73" ht="15" x14ac:dyDescent="0.2">
      <c r="A25" s="71">
        <v>33</v>
      </c>
      <c r="B25" s="71"/>
      <c r="C25" s="71"/>
      <c r="D25" s="71"/>
      <c r="E25" s="71"/>
      <c r="F25" s="79">
        <v>23</v>
      </c>
      <c r="G25" s="71">
        <v>28</v>
      </c>
      <c r="H25" s="77"/>
      <c r="I25" s="77"/>
      <c r="J25" s="78"/>
      <c r="K25" s="78"/>
      <c r="L25" s="66"/>
      <c r="M25" s="76">
        <f t="shared" si="1"/>
        <v>999</v>
      </c>
      <c r="N25" s="79">
        <v>23</v>
      </c>
      <c r="O25" s="80" t="str">
        <f>IF(AG16="","",AG16)</f>
        <v/>
      </c>
      <c r="P25" s="80" t="str">
        <f>IF(AF16="","",AF16)</f>
        <v/>
      </c>
      <c r="R25" s="71">
        <v>11</v>
      </c>
      <c r="T25" s="9" t="str">
        <f>IF(H13="","",(VLOOKUP(R25,$F$3:$N$102,3,0)))</f>
        <v/>
      </c>
      <c r="U25" s="9" t="str">
        <f>IF(I13="","",(VLOOKUP(R25,$F$3:$N$102,4,0)))</f>
        <v/>
      </c>
      <c r="V25" s="50" t="str">
        <f>IF(L13="","",(VLOOKUP(R25,$F$3:$N$102,7,0)))</f>
        <v/>
      </c>
      <c r="W25" s="125"/>
      <c r="X25" s="35" t="str">
        <f>IFERROR(IF(W25="","",RANK(W25,$W$23:$W$26)),0)</f>
        <v/>
      </c>
      <c r="Y25" s="49"/>
      <c r="AB25">
        <v>27</v>
      </c>
      <c r="AC25" s="9" t="str">
        <f>IF(H29="","",(VLOOKUP(AB25,$F$3:$N$102,3,0)))</f>
        <v/>
      </c>
      <c r="AD25" s="9" t="str">
        <f>IF(H29="","",(VLOOKUP(AB25,$F$3:$N$102,4,0)))</f>
        <v/>
      </c>
      <c r="AE25" s="50" t="str">
        <f>IF(H29="","",(VLOOKUP(AB25,$F$3:$N$102,7,0)))</f>
        <v/>
      </c>
      <c r="AF25" s="125"/>
      <c r="AG25" s="62" t="str">
        <f>IFERROR(IF(AF25="","",RANK(AF25,$AF$23:$AF$26)),0)</f>
        <v/>
      </c>
      <c r="AJ25">
        <v>43</v>
      </c>
      <c r="AK25" s="9" t="str">
        <f>IF(H45="","",(VLOOKUP(AJ25,$F$3:$N$102,3,0)))</f>
        <v/>
      </c>
      <c r="AL25" s="9" t="str">
        <f>IF(I45="","",(VLOOKUP(AJ25,$F$3:$N$102,4,0)))</f>
        <v/>
      </c>
      <c r="AM25" s="50" t="str">
        <f>IF(L45="","",(VLOOKUP(AJ25,$F$3:$N$102,7,0)))</f>
        <v/>
      </c>
      <c r="AN25" s="125"/>
      <c r="AO25" s="89" t="str">
        <f>IFERROR(IF(AN25="","",RANK(AN25,$AN$23:$AN$26)),0)</f>
        <v/>
      </c>
      <c r="AR25">
        <v>59</v>
      </c>
      <c r="AS25" s="9" t="str">
        <f>IF(H61="","",(VLOOKUP(AR25,$F$3:$N$102,3,0)))</f>
        <v/>
      </c>
      <c r="AT25" s="9" t="str">
        <f>IF(I61="","",(VLOOKUP(AR25,$F$3:$N$102,4,0)))</f>
        <v/>
      </c>
      <c r="AU25" s="50" t="str">
        <f>IF(L61="","",(VLOOKUP(AR25,$F$3:$N$102,7,0)))</f>
        <v/>
      </c>
      <c r="AV25" s="125"/>
      <c r="AW25" s="24" t="str">
        <f>IFERROR(IF(AV25="","",RANK(AV25,$AV$23:$AV$26)),0)</f>
        <v/>
      </c>
      <c r="AZ25">
        <v>75</v>
      </c>
      <c r="BA25" s="9" t="str">
        <f>IF(H77="","",(VLOOKUP(AZ25,$F$3:$N$102,3,0)))</f>
        <v/>
      </c>
      <c r="BB25" s="9" t="str">
        <f>IF(L77="","",(VLOOKUP(AZ25,$F$3:$N$102,4,0)))</f>
        <v/>
      </c>
      <c r="BC25" s="50" t="str">
        <f>IF(L77="","",(VLOOKUP(AZ25,$F$3:$N$102,7,0)))</f>
        <v/>
      </c>
      <c r="BD25" s="125"/>
      <c r="BE25" s="90" t="str">
        <f>IFERROR(IF(BD25="","",RANK(BD25,$BD$23:$BD$26)),0)</f>
        <v/>
      </c>
      <c r="BH25">
        <v>91</v>
      </c>
      <c r="BI25" s="9" t="str">
        <f>IF(H93="","",(VLOOKUP(BH25,$F$3:$N$102,3,0)))</f>
        <v/>
      </c>
      <c r="BJ25" s="9" t="str">
        <f>IF(I93="","",(VLOOKUP(BH25,$F$3:$N$102,4,0)))</f>
        <v/>
      </c>
      <c r="BK25" s="50" t="str">
        <f>IF(L93="","",(VLOOKUP(BH25,$F$3:$N$102,7,0)))</f>
        <v/>
      </c>
      <c r="BL25" s="125"/>
      <c r="BM25" s="90" t="str">
        <f>IFERROR(IF(BL25="","",RANK(BL25,$BL$23:$BL$26)),0)</f>
        <v/>
      </c>
      <c r="BS25"/>
      <c r="BT25" s="4"/>
      <c r="BU25"/>
    </row>
    <row r="26" spans="1:73" ht="15" x14ac:dyDescent="0.2">
      <c r="A26" s="71">
        <v>34</v>
      </c>
      <c r="B26" s="71"/>
      <c r="C26" s="71"/>
      <c r="D26" s="71"/>
      <c r="E26" s="71"/>
      <c r="F26" s="79">
        <v>24</v>
      </c>
      <c r="G26">
        <v>37</v>
      </c>
      <c r="H26" s="77"/>
      <c r="I26" s="77"/>
      <c r="J26" s="78"/>
      <c r="K26" s="78"/>
      <c r="L26" s="66"/>
      <c r="M26" s="76">
        <f t="shared" si="1"/>
        <v>999</v>
      </c>
      <c r="N26" s="79">
        <v>24</v>
      </c>
      <c r="O26" s="80" t="str">
        <f>IF(AG17="","",AG17)</f>
        <v/>
      </c>
      <c r="P26" s="80" t="str">
        <f>IF(AF17="","",AF17)</f>
        <v/>
      </c>
      <c r="R26" s="71">
        <v>12</v>
      </c>
      <c r="T26" s="9" t="str">
        <f>IF(H14="","",(VLOOKUP(R26,$F$3:$N$102,3,0)))</f>
        <v/>
      </c>
      <c r="U26" s="9" t="str">
        <f>IF(I14="","",(VLOOKUP(R26,$F$3:$N$102,4,0)))</f>
        <v/>
      </c>
      <c r="V26" s="50" t="str">
        <f>IF(L14="","",(VLOOKUP(R26,$F$3:$N$102,7,0)))</f>
        <v/>
      </c>
      <c r="W26" s="125"/>
      <c r="X26" s="35" t="str">
        <f>IFERROR(IF(W26="","",RANK(W26,$W$23:$W$26)),0)</f>
        <v/>
      </c>
      <c r="Y26" s="49"/>
      <c r="AB26">
        <v>28</v>
      </c>
      <c r="AC26" s="9" t="str">
        <f>IF(H30="","",(VLOOKUP(AB26,$F$3:$N$102,3,0)))</f>
        <v/>
      </c>
      <c r="AD26" s="9" t="str">
        <f>IF(H30="","",(VLOOKUP(AB26,$F$3:$N$102,4,0)))</f>
        <v/>
      </c>
      <c r="AE26" s="50" t="str">
        <f>IF(H30="","",(VLOOKUP(AB26,$F$3:$N$102,7,0)))</f>
        <v/>
      </c>
      <c r="AF26" s="125"/>
      <c r="AG26" s="62" t="str">
        <f>IFERROR(IF(AF26="","",RANK(AF26,$AF$23:$AF$26)),0)</f>
        <v/>
      </c>
      <c r="AJ26">
        <v>44</v>
      </c>
      <c r="AK26" s="9" t="str">
        <f>IF(H46="","",(VLOOKUP(AJ26,$F$3:$N$102,3,0)))</f>
        <v/>
      </c>
      <c r="AL26" s="9" t="str">
        <f>IF(I46="","",(VLOOKUP(AJ26,$F$3:$N$102,4,0)))</f>
        <v/>
      </c>
      <c r="AM26" s="50" t="str">
        <f>IF(L46="","",(VLOOKUP(AJ26,$F$3:$N$102,7,0)))</f>
        <v/>
      </c>
      <c r="AN26" s="125"/>
      <c r="AO26" s="89" t="str">
        <f>IFERROR(IF(AN26="","",RANK(AN26,$AN$23:$AN$26)),0)</f>
        <v/>
      </c>
      <c r="AR26">
        <v>60</v>
      </c>
      <c r="AS26" s="9" t="str">
        <f>IF(H62="","",(VLOOKUP(AR26,$F$3:$N$102,3,0)))</f>
        <v/>
      </c>
      <c r="AT26" s="9" t="str">
        <f>IF(I62="","",(VLOOKUP(AR26,$F$3:$N$102,4,0)))</f>
        <v/>
      </c>
      <c r="AU26" s="50" t="str">
        <f>IF(L62="","",(VLOOKUP(AR26,$F$3:$N$102,7,0)))</f>
        <v/>
      </c>
      <c r="AV26" s="125"/>
      <c r="AW26" s="24" t="str">
        <f>IFERROR(IF(AV26="","",RANK(AV26,$AV$23:$AV$26)),0)</f>
        <v/>
      </c>
      <c r="AZ26">
        <v>76</v>
      </c>
      <c r="BA26" s="9" t="str">
        <f>IF(H78="","",(VLOOKUP(AZ26,$F$3:$N$102,3,0)))</f>
        <v/>
      </c>
      <c r="BB26" s="9" t="str">
        <f>IF(L78="","",(VLOOKUP(AZ26,$F$3:$N$102,4,0)))</f>
        <v/>
      </c>
      <c r="BC26" s="50" t="str">
        <f>IF(L78="","",(VLOOKUP(AZ26,$F$3:$N$102,7,0)))</f>
        <v/>
      </c>
      <c r="BD26" s="125"/>
      <c r="BE26" s="90" t="str">
        <f>IFERROR(IF(BD26="","",RANK(BD26,$BD$23:$BD$26)),0)</f>
        <v/>
      </c>
      <c r="BH26">
        <v>92</v>
      </c>
      <c r="BI26" s="9" t="str">
        <f>IF(H94="","",(VLOOKUP(BH26,$F$3:$N$102,3,0)))</f>
        <v/>
      </c>
      <c r="BJ26" s="9" t="str">
        <f>IF(I94="","",(VLOOKUP(BH26,$F$3:$N$102,4,0)))</f>
        <v/>
      </c>
      <c r="BK26" s="50" t="str">
        <f>IF(L94="","",(VLOOKUP(BH26,$F$3:$N$102,7,0)))</f>
        <v/>
      </c>
      <c r="BL26" s="125"/>
      <c r="BM26" s="90" t="str">
        <f>IFERROR(IF(BL26="","",RANK(BL26,$BL$23:$BL$26)),0)</f>
        <v/>
      </c>
      <c r="BS26"/>
      <c r="BT26" s="4"/>
      <c r="BU26"/>
    </row>
    <row r="27" spans="1:73" ht="15" x14ac:dyDescent="0.2">
      <c r="A27" s="148">
        <v>35</v>
      </c>
      <c r="B27" s="148"/>
      <c r="C27" s="148"/>
      <c r="D27" s="148"/>
      <c r="E27" s="148"/>
      <c r="F27" s="79">
        <v>25</v>
      </c>
      <c r="G27">
        <v>3</v>
      </c>
      <c r="H27" s="77"/>
      <c r="I27" s="77"/>
      <c r="J27" s="77"/>
      <c r="K27" s="77"/>
      <c r="L27" s="83"/>
      <c r="M27" s="76">
        <f t="shared" si="1"/>
        <v>999</v>
      </c>
      <c r="N27" s="79">
        <v>25</v>
      </c>
      <c r="O27" s="80" t="str">
        <f>IF(AG23="","",AG23)</f>
        <v/>
      </c>
      <c r="P27" s="80" t="str">
        <f>IF(AF23="","",AF23)</f>
        <v/>
      </c>
      <c r="BS27"/>
      <c r="BT27" s="4"/>
      <c r="BU27"/>
    </row>
    <row r="28" spans="1:73" ht="15" x14ac:dyDescent="0.2">
      <c r="A28">
        <v>36</v>
      </c>
      <c r="F28" s="79">
        <v>26</v>
      </c>
      <c r="G28" s="71">
        <v>33</v>
      </c>
      <c r="H28" s="77"/>
      <c r="I28" s="77"/>
      <c r="J28" s="77"/>
      <c r="K28" s="77"/>
      <c r="L28" s="83"/>
      <c r="M28" s="76">
        <f t="shared" si="1"/>
        <v>999</v>
      </c>
      <c r="N28" s="79">
        <v>26</v>
      </c>
      <c r="O28" s="80" t="str">
        <f>IF(AG24="","",AG24)</f>
        <v/>
      </c>
      <c r="P28" s="80" t="str">
        <f>IF(AF24="","",AF24)</f>
        <v/>
      </c>
      <c r="AS28" s="12"/>
      <c r="AT28" s="12"/>
      <c r="AU28" s="25"/>
      <c r="AV28" s="128"/>
      <c r="AW28" s="25"/>
      <c r="AX28" s="12"/>
      <c r="BA28" s="12"/>
      <c r="BB28" s="12"/>
      <c r="BC28" s="49"/>
      <c r="BD28" s="128"/>
      <c r="BE28" s="49"/>
      <c r="BI28" s="12"/>
      <c r="BJ28" s="12"/>
      <c r="BK28" s="49"/>
      <c r="BL28" s="128"/>
      <c r="BM28" s="49"/>
      <c r="BS28"/>
      <c r="BT28" s="4"/>
      <c r="BU28"/>
    </row>
    <row r="29" spans="1:73" ht="15" customHeight="1" x14ac:dyDescent="0.2">
      <c r="A29" s="71">
        <v>38</v>
      </c>
      <c r="B29" s="71"/>
      <c r="C29" s="71"/>
      <c r="D29" s="71"/>
      <c r="E29" s="71"/>
      <c r="F29" s="79">
        <v>27</v>
      </c>
      <c r="G29" s="71">
        <v>46</v>
      </c>
      <c r="H29" s="77"/>
      <c r="I29" s="77"/>
      <c r="J29" s="77"/>
      <c r="K29" s="77"/>
      <c r="L29" s="83"/>
      <c r="M29" s="76">
        <f t="shared" si="1"/>
        <v>999</v>
      </c>
      <c r="N29" s="79">
        <v>27</v>
      </c>
      <c r="O29" s="80" t="str">
        <f>IF(AG25="","",AG25)</f>
        <v/>
      </c>
      <c r="P29" s="80" t="str">
        <f>IF(AF25="","",AF25)</f>
        <v/>
      </c>
      <c r="T29" s="167" t="s">
        <v>13</v>
      </c>
      <c r="U29" s="168"/>
      <c r="V29" s="168"/>
      <c r="W29" s="168"/>
      <c r="X29" s="169"/>
      <c r="Y29" s="49"/>
      <c r="AC29" s="167" t="s">
        <v>17</v>
      </c>
      <c r="AD29" s="168"/>
      <c r="AE29" s="168"/>
      <c r="AF29" s="168"/>
      <c r="AG29" s="169"/>
      <c r="AK29" s="167" t="s">
        <v>18</v>
      </c>
      <c r="AL29" s="168"/>
      <c r="AM29" s="168"/>
      <c r="AN29" s="168"/>
      <c r="AO29" s="169"/>
      <c r="AS29" s="167" t="s">
        <v>67</v>
      </c>
      <c r="AT29" s="168"/>
      <c r="AU29" s="168"/>
      <c r="AV29" s="168"/>
      <c r="AW29" s="169"/>
      <c r="AX29" s="12"/>
      <c r="BA29" s="167" t="s">
        <v>71</v>
      </c>
      <c r="BB29" s="168"/>
      <c r="BC29" s="168"/>
      <c r="BD29" s="168"/>
      <c r="BE29" s="169"/>
      <c r="BI29" s="167" t="s">
        <v>75</v>
      </c>
      <c r="BJ29" s="168"/>
      <c r="BK29" s="168"/>
      <c r="BL29" s="168"/>
      <c r="BM29" s="169"/>
      <c r="BS29"/>
      <c r="BT29" s="4"/>
      <c r="BU29"/>
    </row>
    <row r="30" spans="1:73" ht="15" customHeight="1" x14ac:dyDescent="0.2">
      <c r="A30" s="4">
        <v>40</v>
      </c>
      <c r="B30" s="4"/>
      <c r="C30" s="4"/>
      <c r="D30" s="4"/>
      <c r="E30" s="4"/>
      <c r="F30" s="79">
        <v>28</v>
      </c>
      <c r="G30">
        <v>38</v>
      </c>
      <c r="H30" s="77"/>
      <c r="I30" s="77"/>
      <c r="J30" s="77"/>
      <c r="K30" s="77"/>
      <c r="L30" s="83"/>
      <c r="M30" s="76">
        <f t="shared" si="1"/>
        <v>999</v>
      </c>
      <c r="N30" s="79">
        <v>28</v>
      </c>
      <c r="O30" s="80" t="str">
        <f>IF(AG26="","",AG26)</f>
        <v/>
      </c>
      <c r="P30" s="80" t="str">
        <f>IF(AF26="","",AF26)</f>
        <v/>
      </c>
      <c r="T30" s="170"/>
      <c r="U30" s="171"/>
      <c r="V30" s="171"/>
      <c r="W30" s="171"/>
      <c r="X30" s="172"/>
      <c r="Y30" s="49"/>
      <c r="AC30" s="170"/>
      <c r="AD30" s="171"/>
      <c r="AE30" s="171"/>
      <c r="AF30" s="171"/>
      <c r="AG30" s="172"/>
      <c r="AK30" s="170"/>
      <c r="AL30" s="171"/>
      <c r="AM30" s="171"/>
      <c r="AN30" s="171"/>
      <c r="AO30" s="172"/>
      <c r="AS30" s="170"/>
      <c r="AT30" s="171"/>
      <c r="AU30" s="171"/>
      <c r="AV30" s="171"/>
      <c r="AW30" s="172"/>
      <c r="AX30" s="12"/>
      <c r="BA30" s="170"/>
      <c r="BB30" s="171"/>
      <c r="BC30" s="171"/>
      <c r="BD30" s="171"/>
      <c r="BE30" s="172"/>
      <c r="BI30" s="170"/>
      <c r="BJ30" s="171"/>
      <c r="BK30" s="171"/>
      <c r="BL30" s="171"/>
      <c r="BM30" s="172"/>
      <c r="BS30"/>
      <c r="BT30" s="4"/>
      <c r="BU30"/>
    </row>
    <row r="31" spans="1:73" ht="15" x14ac:dyDescent="0.2">
      <c r="A31" s="71">
        <v>42</v>
      </c>
      <c r="B31" s="71"/>
      <c r="C31" s="71"/>
      <c r="D31" s="71"/>
      <c r="E31" s="71"/>
      <c r="F31" s="79">
        <v>29</v>
      </c>
      <c r="G31" s="151">
        <v>54</v>
      </c>
      <c r="H31" s="77"/>
      <c r="I31" s="77"/>
      <c r="J31" s="77"/>
      <c r="K31" s="77"/>
      <c r="L31" s="83"/>
      <c r="M31" s="76">
        <f t="shared" si="1"/>
        <v>999</v>
      </c>
      <c r="N31" s="79">
        <v>29</v>
      </c>
      <c r="O31" s="80" t="str">
        <f>IF(AG32="","",AG32)</f>
        <v/>
      </c>
      <c r="P31" s="80" t="str">
        <f>IF(AF32="","",AF32)</f>
        <v/>
      </c>
      <c r="T31" s="19" t="s">
        <v>0</v>
      </c>
      <c r="U31" s="19" t="s">
        <v>1</v>
      </c>
      <c r="V31" s="20" t="s">
        <v>3</v>
      </c>
      <c r="W31" s="124" t="s">
        <v>10</v>
      </c>
      <c r="X31" s="20" t="s">
        <v>11</v>
      </c>
      <c r="Y31" s="26"/>
      <c r="AC31" s="19" t="s">
        <v>0</v>
      </c>
      <c r="AD31" s="19" t="s">
        <v>1</v>
      </c>
      <c r="AE31" s="20" t="s">
        <v>3</v>
      </c>
      <c r="AF31" s="124" t="s">
        <v>10</v>
      </c>
      <c r="AG31" s="20" t="s">
        <v>11</v>
      </c>
      <c r="AK31" s="19" t="s">
        <v>0</v>
      </c>
      <c r="AL31" s="19" t="s">
        <v>1</v>
      </c>
      <c r="AM31" s="20" t="s">
        <v>3</v>
      </c>
      <c r="AN31" s="124" t="s">
        <v>10</v>
      </c>
      <c r="AO31" s="20" t="s">
        <v>11</v>
      </c>
      <c r="AS31" s="19" t="s">
        <v>0</v>
      </c>
      <c r="AT31" s="19" t="s">
        <v>1</v>
      </c>
      <c r="AU31" s="20" t="s">
        <v>3</v>
      </c>
      <c r="AV31" s="124" t="s">
        <v>10</v>
      </c>
      <c r="AW31" s="20" t="s">
        <v>11</v>
      </c>
      <c r="AX31" s="12"/>
      <c r="BA31" s="19" t="s">
        <v>0</v>
      </c>
      <c r="BB31" s="19" t="s">
        <v>1</v>
      </c>
      <c r="BC31" s="20" t="s">
        <v>3</v>
      </c>
      <c r="BD31" s="124" t="s">
        <v>10</v>
      </c>
      <c r="BE31" s="20" t="s">
        <v>11</v>
      </c>
      <c r="BI31" s="19" t="s">
        <v>0</v>
      </c>
      <c r="BJ31" s="19" t="s">
        <v>1</v>
      </c>
      <c r="BK31" s="20" t="s">
        <v>3</v>
      </c>
      <c r="BL31" s="124" t="s">
        <v>10</v>
      </c>
      <c r="BM31" s="20" t="s">
        <v>11</v>
      </c>
      <c r="BS31"/>
      <c r="BT31" s="4"/>
      <c r="BU31"/>
    </row>
    <row r="32" spans="1:73" ht="15" x14ac:dyDescent="0.2">
      <c r="A32" s="71">
        <v>45</v>
      </c>
      <c r="B32" s="71"/>
      <c r="C32" s="71"/>
      <c r="D32" s="71"/>
      <c r="E32" s="71"/>
      <c r="F32" s="79">
        <v>30</v>
      </c>
      <c r="G32">
        <v>21</v>
      </c>
      <c r="H32" s="77"/>
      <c r="I32" s="77"/>
      <c r="J32" s="77"/>
      <c r="K32" s="77"/>
      <c r="L32" s="83"/>
      <c r="M32" s="76">
        <f t="shared" si="1"/>
        <v>999</v>
      </c>
      <c r="N32" s="79">
        <v>30</v>
      </c>
      <c r="O32" s="80" t="str">
        <f>IF(AG33="","",AG33)</f>
        <v/>
      </c>
      <c r="P32" s="80" t="str">
        <f>IF(AF33="","",AF33)</f>
        <v/>
      </c>
      <c r="R32" s="71">
        <v>13</v>
      </c>
      <c r="T32" s="9" t="str">
        <f>IF(H15="","",(VLOOKUP(R32,$F$3:$N$102,3,0)))</f>
        <v/>
      </c>
      <c r="U32" s="9" t="str">
        <f>IF(I15="","",(VLOOKUP(R32,$F$3:$N$102,4,0)))</f>
        <v/>
      </c>
      <c r="V32" s="48" t="str">
        <f>IF(L15="","",(VLOOKUP(R32,$F$3:$N$102,7,0)))</f>
        <v/>
      </c>
      <c r="W32" s="125"/>
      <c r="X32" s="10" t="str">
        <f>IFERROR(IF(W32="","",RANK(W32,$W$32:$W$35)),0)</f>
        <v/>
      </c>
      <c r="Y32" s="49"/>
      <c r="AB32">
        <v>29</v>
      </c>
      <c r="AC32" s="9" t="str">
        <f>IF(H31="","",(VLOOKUP(AB32,$F$3:$N$102,3,0)))</f>
        <v/>
      </c>
      <c r="AD32" s="9" t="str">
        <f>IF(H31="","",(VLOOKUP(AB32,$F$3:$N$102,4,0)))</f>
        <v/>
      </c>
      <c r="AE32" s="48" t="str">
        <f>IF(H31="","",(VLOOKUP(AB32,$F$3:$N$102,7,0)))</f>
        <v/>
      </c>
      <c r="AF32" s="125"/>
      <c r="AG32" s="10" t="str">
        <f>IFERROR(IF(AF32="","",RANK(AF32,$AF$32:$AF$35)),0)</f>
        <v/>
      </c>
      <c r="AJ32">
        <v>45</v>
      </c>
      <c r="AK32" s="9" t="str">
        <f>IF(H47="","",(VLOOKUP(AJ32,$F$3:$N$102,3,0)))</f>
        <v/>
      </c>
      <c r="AL32" s="9" t="str">
        <f>IF(I47="","",(VLOOKUP(AJ32,$F$3:$N$102,4,0)))</f>
        <v/>
      </c>
      <c r="AM32" s="48" t="str">
        <f>IF(L47="","",(VLOOKUP(AJ32,$F$3:$N$102,7,0)))</f>
        <v/>
      </c>
      <c r="AN32" s="125"/>
      <c r="AO32" s="24" t="str">
        <f>IFERROR(IF(AN32="","",RANK(AN32,$AN$32:$AN$35)),0)</f>
        <v/>
      </c>
      <c r="AR32">
        <v>61</v>
      </c>
      <c r="AS32" s="9" t="str">
        <f>IF(H63="","",(VLOOKUP(AR32,$F$3:$N$102,3,0)))</f>
        <v/>
      </c>
      <c r="AT32" s="9" t="str">
        <f>IF(I63="","",(VLOOKUP(AR32,$F$3:$N$102,4,0)))</f>
        <v/>
      </c>
      <c r="AU32" s="48" t="str">
        <f>IF(L63="","",(VLOOKUP(AR32,$F$3:$N$102,7,0)))</f>
        <v/>
      </c>
      <c r="AV32" s="125"/>
      <c r="AW32" s="48" t="str">
        <f>IFERROR(IF(AV32="","",RANK(AV32,$AV$32:$AV$35)),0)</f>
        <v/>
      </c>
      <c r="AX32" s="12"/>
      <c r="AZ32">
        <v>77</v>
      </c>
      <c r="BA32" s="9" t="str">
        <f>IF(H79="","",(VLOOKUP(AZ32,$F$3:$N$102,3,0)))</f>
        <v/>
      </c>
      <c r="BB32" s="9" t="str">
        <f>IF(L79="","",(VLOOKUP(AZ32,$F$3:$N$102,4,0)))</f>
        <v/>
      </c>
      <c r="BC32" s="48" t="str">
        <f>IF(L79="","",(VLOOKUP(AZ32,$F$3:$N$102,7,0)))</f>
        <v/>
      </c>
      <c r="BD32" s="125"/>
      <c r="BE32" s="48" t="str">
        <f>IFERROR(IF(BD32="","",RANK(BD32,$BD$32:$BD$35)),0)</f>
        <v/>
      </c>
      <c r="BH32">
        <v>93</v>
      </c>
      <c r="BI32" s="9" t="str">
        <f>IF(H95="","",(VLOOKUP(BH32,$F$3:$N$102,3,0)))</f>
        <v/>
      </c>
      <c r="BJ32" s="9" t="str">
        <f>IF(I95="","",(VLOOKUP(BH32,$F$3:$N$102,4,0)))</f>
        <v/>
      </c>
      <c r="BK32" s="48" t="str">
        <f>IF(L95="","",(VLOOKUP(BH32,$F$3:$N$102,7,0)))</f>
        <v/>
      </c>
      <c r="BL32" s="125"/>
      <c r="BM32" s="48" t="str">
        <f>IFERROR(IF(BL32="","",RANK(BL32,$BL$32:$BL$35)),0)</f>
        <v/>
      </c>
      <c r="BS32"/>
      <c r="BT32" s="4"/>
      <c r="BU32"/>
    </row>
    <row r="33" spans="1:73" ht="15" x14ac:dyDescent="0.2">
      <c r="A33" s="148">
        <v>48</v>
      </c>
      <c r="B33" s="148"/>
      <c r="C33" s="148"/>
      <c r="D33" s="148"/>
      <c r="E33" s="148"/>
      <c r="F33" s="79">
        <v>31</v>
      </c>
      <c r="G33">
        <v>50</v>
      </c>
      <c r="H33" s="77"/>
      <c r="I33" s="77"/>
      <c r="J33" s="77"/>
      <c r="K33" s="77"/>
      <c r="L33" s="83"/>
      <c r="M33" s="76">
        <f t="shared" si="1"/>
        <v>999</v>
      </c>
      <c r="N33" s="79">
        <v>31</v>
      </c>
      <c r="O33" s="80" t="str">
        <f>IF(AG34="","",AG34)</f>
        <v/>
      </c>
      <c r="P33" s="80" t="str">
        <f>IF(AF34="","",AF34)</f>
        <v/>
      </c>
      <c r="R33" s="71">
        <v>14</v>
      </c>
      <c r="T33" s="9" t="str">
        <f>IF(H16="","",(VLOOKUP(R33,$F$3:$N$102,3,0)))</f>
        <v/>
      </c>
      <c r="U33" s="9" t="str">
        <f>IF(I16="","",(VLOOKUP(R33,$F$3:$N$102,4,0)))</f>
        <v/>
      </c>
      <c r="V33" s="50" t="str">
        <f>IF(L16="","",(VLOOKUP(R33,$F$3:$N$102,7,0)))</f>
        <v/>
      </c>
      <c r="W33" s="127"/>
      <c r="X33" s="10" t="str">
        <f>IFERROR(IF(W33="","",RANK(W33,$W$32:$W$35)),0)</f>
        <v/>
      </c>
      <c r="Y33" s="49"/>
      <c r="AB33">
        <v>30</v>
      </c>
      <c r="AC33" s="9" t="str">
        <f>IF(H32="","",(VLOOKUP(AB33,$F$3:$N$102,3,0)))</f>
        <v/>
      </c>
      <c r="AD33" s="9" t="str">
        <f>IF(H32="","",(VLOOKUP(AB33,$F$3:$N$102,4,0)))</f>
        <v/>
      </c>
      <c r="AE33" s="50" t="str">
        <f>IF(H32="","",(VLOOKUP(AB33,$F$3:$N$102,7,0)))</f>
        <v/>
      </c>
      <c r="AF33" s="125"/>
      <c r="AG33" s="24" t="str">
        <f>IFERROR(IF(AF33="","",RANK(AF33,$AF$32:$AF$35)),0)</f>
        <v/>
      </c>
      <c r="AJ33">
        <v>46</v>
      </c>
      <c r="AK33" s="9" t="str">
        <f>IF(H48="","",(VLOOKUP(AJ33,$F$3:$N$102,3,0)))</f>
        <v/>
      </c>
      <c r="AL33" s="9" t="str">
        <f>IF(I48="","",(VLOOKUP(AJ33,$F$3:$N$102,4,0)))</f>
        <v/>
      </c>
      <c r="AM33" s="50" t="str">
        <f>IF(L48="","",(VLOOKUP(AJ33,$F$3:$N$102,7,0)))</f>
        <v/>
      </c>
      <c r="AN33" s="125"/>
      <c r="AO33" s="24" t="str">
        <f>IFERROR(IF(AN33="","",RANK(AN33,$AN$32:$AN$35)),0)</f>
        <v/>
      </c>
      <c r="AR33">
        <v>62</v>
      </c>
      <c r="AS33" s="9" t="str">
        <f>IF(H64="","",(VLOOKUP(AR33,$F$3:$N$102,3,0)))</f>
        <v/>
      </c>
      <c r="AT33" s="9" t="str">
        <f>IF(I64="","",(VLOOKUP(AR33,$F$3:$N$102,4,0)))</f>
        <v/>
      </c>
      <c r="AU33" s="50" t="str">
        <f>IF(L64="","",(VLOOKUP(AR33,$F$3:$N$102,7,0)))</f>
        <v/>
      </c>
      <c r="AV33" s="125"/>
      <c r="AW33" s="90" t="str">
        <f>IFERROR(IF(AV33="","",RANK(AV33,$AV$32:$AV$35)),0)</f>
        <v/>
      </c>
      <c r="AX33" s="12"/>
      <c r="AZ33">
        <v>78</v>
      </c>
      <c r="BA33" s="9" t="str">
        <f>IF(H80="","",(VLOOKUP(AZ33,$F$3:$N$102,3,0)))</f>
        <v/>
      </c>
      <c r="BB33" s="9" t="str">
        <f>IF(L80="","",(VLOOKUP(AZ33,$F$3:$N$102,4,0)))</f>
        <v/>
      </c>
      <c r="BC33" s="50" t="str">
        <f>IF(L80="","",(VLOOKUP(AZ33,$F$3:$N$102,7,0)))</f>
        <v/>
      </c>
      <c r="BD33" s="125"/>
      <c r="BE33" s="90" t="str">
        <f>IFERROR(IF(BD33="","",RANK(BD33,$BD$32:$BD$35)),0)</f>
        <v/>
      </c>
      <c r="BH33">
        <v>94</v>
      </c>
      <c r="BI33" s="9" t="str">
        <f>IF(H96="","",(VLOOKUP(BH33,$F$3:$N$102,3,0)))</f>
        <v/>
      </c>
      <c r="BJ33" s="9" t="str">
        <f>IF(I96="","",(VLOOKUP(BH33,$F$3:$N$102,4,0)))</f>
        <v/>
      </c>
      <c r="BK33" s="50" t="str">
        <f>IF(L96="","",(VLOOKUP(BH33,$F$3:$N$102,7,0)))</f>
        <v/>
      </c>
      <c r="BL33" s="125"/>
      <c r="BM33" s="90" t="str">
        <f>IFERROR(IF(BL33="","",RANK(BL33,$BL$32:$BL$35)),0)</f>
        <v/>
      </c>
      <c r="BS33"/>
      <c r="BT33" s="4"/>
      <c r="BU33"/>
    </row>
    <row r="34" spans="1:73" ht="15" x14ac:dyDescent="0.2">
      <c r="A34" s="71">
        <v>49</v>
      </c>
      <c r="B34" s="71"/>
      <c r="C34" s="71"/>
      <c r="D34" s="71"/>
      <c r="E34" s="71"/>
      <c r="F34" s="79">
        <v>32</v>
      </c>
      <c r="G34" s="151">
        <v>65</v>
      </c>
      <c r="H34" s="77"/>
      <c r="I34" s="77"/>
      <c r="J34" s="77"/>
      <c r="K34" s="77"/>
      <c r="L34" s="83"/>
      <c r="M34" s="76">
        <f t="shared" si="1"/>
        <v>999</v>
      </c>
      <c r="N34" s="79">
        <v>32</v>
      </c>
      <c r="O34" s="80" t="str">
        <f>IF(AG35="","",AG35)</f>
        <v/>
      </c>
      <c r="P34" s="80" t="str">
        <f>IF(AF35="","",AF35)</f>
        <v/>
      </c>
      <c r="R34" s="71">
        <v>15</v>
      </c>
      <c r="T34" s="9" t="str">
        <f>IF(H17="","",(VLOOKUP(R34,$F$3:$N$102,3,0)))</f>
        <v/>
      </c>
      <c r="U34" s="9" t="str">
        <f>IF(I17="","",(VLOOKUP(R34,$F$3:$N$102,4,0)))</f>
        <v/>
      </c>
      <c r="V34" s="50" t="str">
        <f>IF(L17="","",(VLOOKUP(R34,$F$3:$N$102,7,0)))</f>
        <v/>
      </c>
      <c r="W34" s="125"/>
      <c r="X34" s="10" t="str">
        <f>IFERROR(IF(W34="","",RANK(W34,$W$32:$W$35)),0)</f>
        <v/>
      </c>
      <c r="Y34" s="49"/>
      <c r="AB34">
        <v>31</v>
      </c>
      <c r="AC34" s="9" t="str">
        <f>IF(H33="","",(VLOOKUP(AB34,$F$3:$N$102,3,0)))</f>
        <v/>
      </c>
      <c r="AD34" s="9" t="str">
        <f>IF(H33="","",(VLOOKUP(AB34,$F$3:$N$102,4,0)))</f>
        <v/>
      </c>
      <c r="AE34" s="50" t="str">
        <f>IF(H33="","",(VLOOKUP(AB34,$F$3:$N$102,7,0)))</f>
        <v/>
      </c>
      <c r="AF34" s="125"/>
      <c r="AG34" s="24" t="str">
        <f>IFERROR(IF(AF34="","",RANK(AF34,$AF$32:$AF$35)),0)</f>
        <v/>
      </c>
      <c r="AJ34">
        <v>47</v>
      </c>
      <c r="AK34" s="9" t="str">
        <f>IF(H49="","",(VLOOKUP(AJ34,$F$3:$N$102,3,0)))</f>
        <v/>
      </c>
      <c r="AL34" s="9" t="str">
        <f>IF(I49="","",(VLOOKUP(AJ34,$F$3:$N$102,4,0)))</f>
        <v/>
      </c>
      <c r="AM34" s="50" t="str">
        <f>IF(L49="","",(VLOOKUP(AJ34,$F$3:$N$102,7,0)))</f>
        <v/>
      </c>
      <c r="AN34" s="125"/>
      <c r="AO34" s="24" t="str">
        <f>IFERROR(IF(AN34="","",RANK(AN34,$AN$32:$AN$35)),0)</f>
        <v/>
      </c>
      <c r="AR34">
        <v>63</v>
      </c>
      <c r="AS34" s="9" t="str">
        <f>IF(H65="","",(VLOOKUP(AR34,$F$3:$N$102,3,0)))</f>
        <v/>
      </c>
      <c r="AT34" s="9" t="str">
        <f>IF(I65="","",(VLOOKUP(AR34,$F$3:$N$102,4,0)))</f>
        <v/>
      </c>
      <c r="AU34" s="50" t="str">
        <f>IF(L65="","",(VLOOKUP(AR34,$F$3:$N$102,7,0)))</f>
        <v/>
      </c>
      <c r="AV34" s="125"/>
      <c r="AW34" s="90" t="str">
        <f>IFERROR(IF(AV34="","",RANK(AV34,$AV$32:$AV$35)),0)</f>
        <v/>
      </c>
      <c r="AX34" s="12"/>
      <c r="AZ34">
        <v>79</v>
      </c>
      <c r="BA34" s="9" t="str">
        <f>IF(H81="","",(VLOOKUP(AZ34,$F$3:$N$102,3,0)))</f>
        <v/>
      </c>
      <c r="BB34" s="9" t="str">
        <f>IF(L81="","",(VLOOKUP(AZ34,$F$3:$N$102,4,0)))</f>
        <v/>
      </c>
      <c r="BC34" s="50" t="str">
        <f>IF(L81="","",(VLOOKUP(AZ34,$F$3:$N$102,7,0)))</f>
        <v/>
      </c>
      <c r="BD34" s="125"/>
      <c r="BE34" s="90" t="str">
        <f>IFERROR(IF(BD34="","",RANK(BD34,$BD$32:$BD$35)),0)</f>
        <v/>
      </c>
      <c r="BH34">
        <v>95</v>
      </c>
      <c r="BI34" s="9" t="str">
        <f>IF(H97="","",(VLOOKUP(BH34,$F$3:$N$102,3,0)))</f>
        <v/>
      </c>
      <c r="BJ34" s="9" t="str">
        <f>IF(I97="","",(VLOOKUP(BH34,$F$3:$N$102,4,0)))</f>
        <v/>
      </c>
      <c r="BK34" s="50" t="str">
        <f>IF(L97="","",(VLOOKUP(BH34,$F$3:$N$102,7,0)))</f>
        <v/>
      </c>
      <c r="BL34" s="125"/>
      <c r="BM34" s="90" t="str">
        <f>IFERROR(IF(BL34="","",RANK(BL34,$BL$32:$BL$35)),0)</f>
        <v/>
      </c>
      <c r="BS34"/>
      <c r="BT34" s="4"/>
      <c r="BU34"/>
    </row>
    <row r="35" spans="1:73" ht="15" x14ac:dyDescent="0.2">
      <c r="A35" s="4">
        <v>50</v>
      </c>
      <c r="B35" s="4"/>
      <c r="C35" s="4"/>
      <c r="D35" s="4"/>
      <c r="E35" s="4"/>
      <c r="F35" s="79">
        <v>33</v>
      </c>
      <c r="G35" s="151">
        <v>63</v>
      </c>
      <c r="H35" s="77"/>
      <c r="I35" s="77"/>
      <c r="J35" s="78"/>
      <c r="K35" s="78"/>
      <c r="L35" s="66"/>
      <c r="M35" s="76">
        <f t="shared" ref="M35:M66" si="2">IF(H35&gt;"",A35,999)</f>
        <v>999</v>
      </c>
      <c r="N35" s="79">
        <v>33</v>
      </c>
      <c r="O35" s="80" t="str">
        <f>IF(AO5="","",AO5)</f>
        <v/>
      </c>
      <c r="P35" s="80" t="str">
        <f>IF(AN5="","",AN5)</f>
        <v/>
      </c>
      <c r="R35" s="71">
        <v>16</v>
      </c>
      <c r="T35" s="9" t="str">
        <f>IF(H18="","",(VLOOKUP(R35,$F$3:$N$102,3,0)))</f>
        <v/>
      </c>
      <c r="U35" s="9" t="str">
        <f>IF(I18="","",(VLOOKUP(R35,$F$3:$N$102,4,0)))</f>
        <v/>
      </c>
      <c r="V35" s="50" t="str">
        <f>IF(L18="","",(VLOOKUP(R35,$F$3:$N$102,7,0)))</f>
        <v/>
      </c>
      <c r="W35" s="125"/>
      <c r="X35" s="10" t="str">
        <f>IFERROR(IF(W35="","",RANK(W35,$W$32:$W$35)),0)</f>
        <v/>
      </c>
      <c r="Y35" s="49"/>
      <c r="AB35">
        <v>32</v>
      </c>
      <c r="AC35" s="9" t="str">
        <f>IF(H34="","",(VLOOKUP(AB35,$F$3:$N$102,3,0)))</f>
        <v/>
      </c>
      <c r="AD35" s="9" t="str">
        <f>IF(H34="","",(VLOOKUP(AB35,$F$3:$N$102,4,0)))</f>
        <v/>
      </c>
      <c r="AE35" s="50" t="str">
        <f>IF(H34="","",(VLOOKUP(AB35,$F$3:$N$102,7,0)))</f>
        <v/>
      </c>
      <c r="AF35" s="125"/>
      <c r="AG35" s="24" t="str">
        <f>IFERROR(IF(AF35="","",RANK(AF35,$AF$32:$AF$35)),0)</f>
        <v/>
      </c>
      <c r="AJ35">
        <v>48</v>
      </c>
      <c r="AK35" s="9" t="str">
        <f>IF(H50="","",(VLOOKUP(AJ35,$F$3:$N$102,3,0)))</f>
        <v/>
      </c>
      <c r="AL35" s="9" t="str">
        <f>IF(I50="","",(VLOOKUP(AJ35,$F$3:$N$102,4,0)))</f>
        <v/>
      </c>
      <c r="AM35" s="50" t="str">
        <f>IF(L50="","",(VLOOKUP(AJ35,$F$3:$N$102,7,0)))</f>
        <v/>
      </c>
      <c r="AN35" s="125"/>
      <c r="AO35" s="24" t="str">
        <f>IFERROR(IF(AN35="","",RANK(AN35,$AN$32:$AN$35)),0)</f>
        <v/>
      </c>
      <c r="AR35">
        <v>64</v>
      </c>
      <c r="AS35" s="9" t="str">
        <f>IF(H66="","",(VLOOKUP(AR35,$F$3:$N$102,3,0)))</f>
        <v/>
      </c>
      <c r="AT35" s="9" t="str">
        <f>IF(I66="","",(VLOOKUP(AR35,$F$3:$N$102,4,0)))</f>
        <v/>
      </c>
      <c r="AU35" s="50" t="str">
        <f>IF(L66="","",(VLOOKUP(AR35,$F$3:$N$102,7,0)))</f>
        <v/>
      </c>
      <c r="AV35" s="125"/>
      <c r="AW35" s="90" t="str">
        <f>IFERROR(IF(AV35="","",RANK(AV35,$AV$32:$AV$35)),0)</f>
        <v/>
      </c>
      <c r="AX35" s="12"/>
      <c r="AZ35">
        <v>80</v>
      </c>
      <c r="BA35" s="9" t="str">
        <f>IF(H82="","",(VLOOKUP(AZ35,$F$3:$N$102,3,0)))</f>
        <v/>
      </c>
      <c r="BB35" s="9" t="str">
        <f>IF(L82="","",(VLOOKUP(AZ35,$F$3:$N$102,4,0)))</f>
        <v/>
      </c>
      <c r="BC35" s="50" t="str">
        <f>IF(L82="","",(VLOOKUP(AZ35,$F$3:$N$102,7,0)))</f>
        <v/>
      </c>
      <c r="BD35" s="125"/>
      <c r="BE35" s="90" t="str">
        <f>IFERROR(IF(BD35="","",RANK(BD35,$BD$32:$BD$35)),0)</f>
        <v/>
      </c>
      <c r="BH35">
        <v>96</v>
      </c>
      <c r="BI35" s="9" t="str">
        <f>IF(H98="","",(VLOOKUP(BH35,$F$3:$N$102,3,0)))</f>
        <v/>
      </c>
      <c r="BJ35" s="9" t="str">
        <f>IF(I98="","",(VLOOKUP(BH35,$F$3:$N$102,4,0)))</f>
        <v/>
      </c>
      <c r="BK35" s="50" t="str">
        <f>IF(L98="","",(VLOOKUP(BH35,$F$3:$N$102,7,0)))</f>
        <v/>
      </c>
      <c r="BL35" s="125"/>
      <c r="BM35" s="90" t="str">
        <f>IFERROR(IF(BL35="","",RANK(BL35,$BL$32:$BL$35)),0)</f>
        <v/>
      </c>
      <c r="BS35"/>
      <c r="BT35" s="4"/>
      <c r="BU35"/>
    </row>
    <row r="36" spans="1:73" s="71" customFormat="1" ht="15" x14ac:dyDescent="0.2">
      <c r="A36" s="148">
        <v>51</v>
      </c>
      <c r="B36" s="148"/>
      <c r="C36" s="148"/>
      <c r="D36" s="148"/>
      <c r="E36" s="148"/>
      <c r="F36" s="79">
        <v>34</v>
      </c>
      <c r="G36" s="151">
        <v>31</v>
      </c>
      <c r="H36" s="81"/>
      <c r="I36" s="81"/>
      <c r="J36" s="78"/>
      <c r="K36" s="78"/>
      <c r="L36" s="66"/>
      <c r="M36" s="76">
        <f t="shared" si="2"/>
        <v>999</v>
      </c>
      <c r="N36" s="79">
        <v>34</v>
      </c>
      <c r="O36" s="80" t="str">
        <f>IF(AO6="","",AO6)</f>
        <v/>
      </c>
      <c r="P36" s="80" t="str">
        <f>IF(AN6="","",AN6)</f>
        <v/>
      </c>
      <c r="V36" s="72"/>
      <c r="W36" s="149"/>
      <c r="X36" s="72"/>
      <c r="Y36" s="72"/>
      <c r="AE36" s="72"/>
      <c r="AF36" s="149"/>
      <c r="AG36" s="72"/>
      <c r="AM36" s="72"/>
      <c r="AN36" s="149"/>
      <c r="AO36" s="72"/>
      <c r="AS36" s="95"/>
      <c r="AT36" s="95"/>
      <c r="AU36" s="107"/>
      <c r="AV36" s="150"/>
      <c r="AW36" s="107"/>
      <c r="AX36" s="95"/>
      <c r="BA36" s="95"/>
      <c r="BB36" s="95"/>
      <c r="BC36" s="107"/>
      <c r="BD36" s="150"/>
      <c r="BE36" s="107"/>
      <c r="BI36" s="95"/>
      <c r="BJ36" s="95"/>
      <c r="BK36" s="107"/>
      <c r="BL36" s="150"/>
      <c r="BM36" s="107"/>
      <c r="BT36" s="148"/>
    </row>
    <row r="37" spans="1:73" s="71" customFormat="1" ht="15" x14ac:dyDescent="0.2">
      <c r="A37" s="4">
        <v>52</v>
      </c>
      <c r="B37" s="4"/>
      <c r="C37" s="4"/>
      <c r="D37" s="4"/>
      <c r="E37" s="4"/>
      <c r="F37" s="79">
        <v>35</v>
      </c>
      <c r="G37" s="71">
        <v>6</v>
      </c>
      <c r="H37" s="77"/>
      <c r="I37" s="77"/>
      <c r="J37" s="78"/>
      <c r="K37" s="78"/>
      <c r="L37" s="66"/>
      <c r="M37" s="76">
        <f t="shared" si="2"/>
        <v>999</v>
      </c>
      <c r="N37" s="79">
        <v>35</v>
      </c>
      <c r="O37" s="80" t="str">
        <f>IF(AO7="","",AO7)</f>
        <v/>
      </c>
      <c r="P37" s="80" t="str">
        <f>IF(AN7="","",AN7)</f>
        <v/>
      </c>
      <c r="V37" s="72"/>
      <c r="W37" s="149"/>
      <c r="X37" s="72"/>
      <c r="Y37" s="72"/>
      <c r="AE37" s="72"/>
      <c r="AF37" s="149"/>
      <c r="AG37" s="72"/>
      <c r="AM37" s="72"/>
      <c r="AN37" s="149"/>
      <c r="AO37" s="72"/>
      <c r="AS37" s="95"/>
      <c r="AT37" s="95"/>
      <c r="AU37" s="107"/>
      <c r="AV37" s="150"/>
      <c r="AW37" s="107"/>
      <c r="AX37" s="95"/>
      <c r="BA37" s="95"/>
      <c r="BB37" s="95"/>
      <c r="BC37" s="107"/>
      <c r="BD37" s="150"/>
      <c r="BE37" s="107"/>
      <c r="BI37" s="95"/>
      <c r="BJ37" s="95"/>
      <c r="BK37" s="107"/>
      <c r="BL37" s="150"/>
      <c r="BM37" s="107"/>
      <c r="BT37" s="148"/>
    </row>
    <row r="38" spans="1:73" s="71" customFormat="1" ht="15" customHeight="1" x14ac:dyDescent="0.2">
      <c r="A38" s="148">
        <v>53</v>
      </c>
      <c r="B38" s="148"/>
      <c r="C38" s="148"/>
      <c r="D38" s="148"/>
      <c r="E38" s="148"/>
      <c r="F38" s="79">
        <v>36</v>
      </c>
      <c r="G38" s="71">
        <v>67</v>
      </c>
      <c r="H38" s="77"/>
      <c r="I38" s="77"/>
      <c r="J38" s="77"/>
      <c r="K38" s="77"/>
      <c r="L38" s="83"/>
      <c r="M38" s="76">
        <f t="shared" si="2"/>
        <v>999</v>
      </c>
      <c r="N38" s="79">
        <v>36</v>
      </c>
      <c r="O38" s="80" t="str">
        <f>IF(AO8="","",AO8)</f>
        <v/>
      </c>
      <c r="P38" s="80" t="str">
        <f>IF(AN8="","",AN8)</f>
        <v/>
      </c>
      <c r="T38" s="152"/>
      <c r="U38" s="152"/>
      <c r="V38" s="152"/>
      <c r="W38" s="152"/>
      <c r="X38" s="152"/>
      <c r="Y38" s="72"/>
      <c r="AE38" s="72"/>
      <c r="AF38" s="149"/>
      <c r="AG38" s="72"/>
      <c r="AM38" s="72"/>
      <c r="AN38" s="149"/>
      <c r="AO38" s="72"/>
      <c r="AS38" s="95"/>
      <c r="AT38" s="95"/>
      <c r="AU38" s="107"/>
      <c r="AV38" s="150"/>
      <c r="AW38" s="107"/>
      <c r="AX38" s="95"/>
      <c r="BA38" s="95"/>
      <c r="BB38" s="95"/>
      <c r="BC38" s="107"/>
      <c r="BD38" s="150"/>
      <c r="BE38" s="107"/>
      <c r="BI38" s="95"/>
      <c r="BJ38" s="95"/>
      <c r="BK38" s="107"/>
      <c r="BL38" s="150"/>
      <c r="BM38" s="107"/>
      <c r="BS38" s="72"/>
      <c r="BT38" s="149"/>
      <c r="BU38" s="72"/>
    </row>
    <row r="39" spans="1:73" s="71" customFormat="1" ht="15.75" customHeight="1" x14ac:dyDescent="0.2">
      <c r="A39" s="4">
        <v>54</v>
      </c>
      <c r="B39" s="4"/>
      <c r="C39" s="4"/>
      <c r="D39" s="4"/>
      <c r="E39" s="4"/>
      <c r="F39" s="79">
        <v>37</v>
      </c>
      <c r="G39" s="21">
        <v>47</v>
      </c>
      <c r="H39" s="77"/>
      <c r="I39" s="77"/>
      <c r="J39" s="78"/>
      <c r="K39" s="78"/>
      <c r="L39" s="66"/>
      <c r="M39" s="76">
        <f t="shared" si="2"/>
        <v>999</v>
      </c>
      <c r="N39" s="79">
        <v>37</v>
      </c>
      <c r="O39" s="80" t="str">
        <f>IF(AO14="","",AO14)</f>
        <v/>
      </c>
      <c r="P39" s="80" t="str">
        <f>IF(AN14="","",AN14)</f>
        <v/>
      </c>
      <c r="T39" s="152"/>
      <c r="U39" s="152"/>
      <c r="V39" s="152"/>
      <c r="W39" s="152"/>
      <c r="X39" s="152"/>
      <c r="Y39" s="72"/>
      <c r="AE39" s="72"/>
      <c r="AF39" s="149"/>
      <c r="AG39" s="72"/>
      <c r="AM39" s="72"/>
      <c r="AN39" s="149"/>
      <c r="AO39" s="72"/>
      <c r="AU39" s="72"/>
      <c r="AV39" s="149"/>
      <c r="AW39" s="72"/>
      <c r="BC39" s="72"/>
      <c r="BD39" s="149"/>
      <c r="BE39" s="72"/>
      <c r="BK39" s="72"/>
      <c r="BL39" s="149"/>
      <c r="BM39" s="72"/>
      <c r="BS39" s="72"/>
      <c r="BT39" s="149"/>
      <c r="BU39" s="72"/>
    </row>
    <row r="40" spans="1:73" s="71" customFormat="1" ht="15" customHeight="1" x14ac:dyDescent="0.2">
      <c r="A40" s="71">
        <v>55</v>
      </c>
      <c r="F40" s="79">
        <v>38</v>
      </c>
      <c r="G40">
        <v>39</v>
      </c>
      <c r="H40" s="77"/>
      <c r="I40" s="77"/>
      <c r="J40" s="78"/>
      <c r="K40" s="78"/>
      <c r="L40" s="66"/>
      <c r="M40" s="76">
        <f t="shared" si="2"/>
        <v>999</v>
      </c>
      <c r="N40" s="79">
        <v>38</v>
      </c>
      <c r="O40" s="80" t="str">
        <f>IF(AO15="","",AO15)</f>
        <v/>
      </c>
      <c r="P40" s="80" t="str">
        <f>IF(AN15="","",AN15)</f>
        <v/>
      </c>
      <c r="T40" s="173" t="str">
        <f>IF(AND(T5&gt;"",OR(W5="",W6="",W7="",W8="")),AH1,IF(AND(T14&gt;"",OR(W14="",W15="",W16="",W17="")),AH1,IF(AND(T23&gt;"",OR(W23="",W24="",W25="",W26="")),AH1,IF(AND(T32&gt;"",OR(W32="",W33="",W34="",W35="")),AH1,IF(AND(AC5&gt;"",OR(AF5="",AF6="",AF7="",AF8="")),AH1,IF(AND(AC14&gt;"",OR(AF14="",AF15="",AF16="",AF17="")),AH1,IF(AND(AC23&gt;"",OR(AF23="",AF24="",AF25="",AF26="")),AH1,IF(AND(AC32&gt;"",OR(AF32="",AF33="",AF34="",AF35="")),AH1,IF(AND(AK5&gt;"",OR(AN5="",AN6="",AN7="",AN8="")),AH1,IF(AND(AK14&gt;"",OR(AN14="",AN15="",AN16="",AN17="")),AH1,IF(AND(AK23&gt;"",OR(AN23="",AN24="",AN25="",AN26="")),AH1,IF(AND(AK32&gt;"",OR(AN32="",AN33="",AN34="",AN35="")),AH1,IF(AND(AS5&gt;"",OR(AV5="",AV6="",AV7="",AV8="")),AH1,IF(AND(AS14&gt;"",OR(AV14="",AV15="",AV16="",AV17="")),AH1,IF(AND(AS23&gt;"",OR(AV23="",AV24="",AV25="",AV26="")),AH1,IF(AND(AS32&gt;"",OR(AV32="",AV33="",AV34="",AV35="")),AH1,IF(AND(BA5&gt;"",OR(BD5="",BD6="",BD7="",BD8="")),AH1,IF(AND(BA14&gt;"",OR(BD14="",BD15="",BD16="",BD17="")),AH1,IF(AND(BA23&gt;"",OR(BD23="",BD24="",BD25="",BD26="")),AH1,IF(AND(BA32&gt;"",OR(BD32="",BD33="",BD34="",BD35="")),AH1,IF(AND(BI5&gt;"",OR(BL5="",BL6="",BL7="",BL8="")),AH1,IF(AND(BI14&gt;"",OR(BL14="",BL15="",BL16="",BL17="")),AH1,IF(AND(BI23&gt;"",OR(BL23="",BL24="",BL25="",BL26="")),AH1,IF(AND(BI32&gt;"",OR(BL32="",BL33="",BL34="",BL35="")),AH1,IF(AND(BQ32&gt;"",OR(BT32="",BT33="",BT34="",BT35="")),AH1,IF(AND(P7&lt;&gt;"",H7=""),AH2,IF(AND(P8&lt;&gt;"",H8=""),AH2,IF(AND(P9&lt;&gt;"",H9=""),AH2,IF(AND(P10&lt;&gt;"",H10=""),AH2,AK1)))))))))))))))))))))))))))))</f>
        <v>Eingabe o.k.</v>
      </c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K40" s="173" t="str">
        <f>IF(AND(T5&gt;"",OR(W5="",W6="",W7="",W8="")),AH1,IF(AND(T14&gt;"",OR(W14="",W15="",W16="",W17="")),AH1,IF(AND(T23&gt;"",OR(W23="",W24="",W25="",W26="")),AH1,IF(AND(T32&gt;"",OR(W32="",W33="",W34="",W35="")),AH1,IF(AND(AC5&gt;"",OR(AF5="",AF6="",AF7="",AF8="")),AH1,IF(AND(AC14&gt;"",OR(AF14="",AF15="",AF16="",AF17="")),AH1,IF(AND(AC23&gt;"",OR(AF23="",AF24="",AF25="",AF26="")),AH1,IF(AND(AC32&gt;"",OR(AF32="",AF33="",AF34="",AF35="")),AH1,IF(AND(AK5&gt;"",OR(AN5="",AN6="",AN7="",AN8="")),AH1,IF(AND(AK14&gt;"",OR(AN14="",AN15="",AN16="",AN17="")),AH1,IF(AND(AK23&gt;"",OR(AN23="",AN24="",AN25="",AN26="")),AH1,IF(AND(AK32&gt;"",OR(AN32="",AN33="",AN34="",AN35="")),AH1,IF(AND(AS5&gt;"",OR(AV5="",AV6="",AV7="",AV8="")),AH1,IF(AND(AS14&gt;"",OR(AV14="",AV15="",AV16="",AV17="")),AH1,IF(AND(AS23&gt;"",OR(AV23="",AV24="",AV25="",AV26="")),AH1,IF(AND(AS32&gt;"",OR(AV32="",AV33="",AV34="",AV35="")),AH1,IF(AND(BA5&gt;"",OR(BD5="",BD6="",BD7="",BD8="")),AH1,IF(AND(BA14&gt;"",OR(BD14="",BD15="",BD16="",BD17="")),AH1,IF(AND(BA23&gt;"",OR(BD23="",BD24="",BD25="",BD26="")),AH1,IF(AND(BA32&gt;"",OR(BD32="",BD33="",BD34="",BD35="")),AH1,IF(AND(BI5&gt;"",OR(BL5="",BL6="",BL7="",BL8="")),AH1,IF(AND(BI14&gt;"",OR(BL14="",BL15="",BL16="",BL17="")),AH1,IF(AND(BI23&gt;"",OR(BL23="",BL24="",BL25="",BL26="")),AH1,IF(AND(BI32&gt;"",OR(BL32="",BL33="",BL34="",BL35="")),AH1,IF(AND(BQ32&gt;"",OR(BT32="",BT33="",BT34="",BT35="")),AH1,IF(AND(P7&lt;&gt;"",H7=""),AH2,IF(AND(P8&lt;&gt;"",H8=""),AH2,IF(AND(P9&lt;&gt;"",H9=""),AH2,IF(AND(P10&lt;&gt;"",H10=""),AH2,AK1)))))))))))))))))))))))))))))</f>
        <v>Eingabe o.k.</v>
      </c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BA40" s="173" t="str">
        <f>IF(AND(T5&gt;"",OR(W5="",W6="",W7="",W8="")),AH1,IF(AND(T14&gt;"",OR(W14="",W15="",W16="",W17="")),AH1,IF(AND(T23&gt;"",OR(W23="",W24="",W25="",W26="")),AH1,IF(AND(T32&gt;"",OR(W32="",W33="",W34="",W35="")),AH1,IF(AND(AC5&gt;"",OR(AF5="",AF6="",AF7="",AF8="")),AH1,IF(AND(AC14&gt;"",OR(AF14="",AF15="",AF16="",AF17="")),AH1,IF(AND(AC23&gt;"",OR(AF23="",AF24="",AF25="",AF26="")),AH1,IF(AND(AC32&gt;"",OR(AF32="",AF33="",AF34="",AF35="")),AH1,IF(AND(AK5&gt;"",OR(AN5="",AN6="",AN7="",AN8="")),AH1,IF(AND(AK14&gt;"",OR(AN14="",AN15="",AN16="",AN17="")),AH1,IF(AND(AK23&gt;"",OR(AN23="",AN24="",AN25="",AN26="")),AH1,IF(AND(AK32&gt;"",OR(AN32="",AN33="",AN34="",AN35="")),AH1,IF(AND(AS5&gt;"",OR(AV5="",AV6="",AV7="",AV8="")),AH1,IF(AND(AS14&gt;"",OR(AV14="",AV15="",AV16="",AV17="")),AH1,IF(AND(AS23&gt;"",OR(AV23="",AV24="",AV25="",AV26="")),AH1,IF(AND(AS32&gt;"",OR(AV32="",AV33="",AV34="",AV35="")),AH1,IF(AND(BA5&gt;"",OR(BD5="",BD6="",BD7="",BD8="")),AH1,IF(AND(BA14&gt;"",OR(BD14="",BD15="",BD16="",BD17="")),AH1,IF(AND(BA23&gt;"",OR(BD23="",BD24="",BD25="",BD26="")),AH1,IF(AND(BA32&gt;"",OR(BD32="",BD33="",BD34="",BD35="")),AH1,IF(AND(BI5&gt;"",OR(BL5="",BL6="",BL7="",BL8="")),AH1,IF(AND(BI14&gt;"",OR(BL14="",BL15="",BL16="",BL17="")),AH1,IF(AND(BI23&gt;"",OR(BL23="",BL24="",BL25="",BL26="")),AH1,IF(AND(BI32&gt;"",OR(BL32="",BL33="",BL34="",BL35="")),AH1,IF(AND(BQ32&gt;"",OR(BT32="",BT33="",BT34="",BT35="")),AH1,IF(AND(P7&lt;&gt;"",H7=""),AH2,IF(AND(P8&lt;&gt;"",H8=""),AH2,IF(AND(P9&lt;&gt;"",H9=""),AH2,IF(AND(P10&lt;&gt;"",H10=""),AH2,AK1)))))))))))))))))))))))))))))</f>
        <v>Eingabe o.k.</v>
      </c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S40" s="72"/>
      <c r="BT40" s="149"/>
      <c r="BU40" s="72"/>
    </row>
    <row r="41" spans="1:73" s="71" customFormat="1" ht="15" customHeight="1" x14ac:dyDescent="0.2">
      <c r="A41" s="4">
        <v>57</v>
      </c>
      <c r="B41" s="4"/>
      <c r="C41" s="4"/>
      <c r="D41" s="4"/>
      <c r="E41" s="4"/>
      <c r="F41" s="79">
        <v>39</v>
      </c>
      <c r="G41">
        <v>68</v>
      </c>
      <c r="H41" s="77"/>
      <c r="I41" s="77"/>
      <c r="J41" s="77"/>
      <c r="K41" s="77"/>
      <c r="L41" s="83"/>
      <c r="M41" s="76">
        <f t="shared" si="2"/>
        <v>999</v>
      </c>
      <c r="N41" s="79">
        <v>39</v>
      </c>
      <c r="O41" s="80" t="str">
        <f>IF(AO16="","",AO16)</f>
        <v/>
      </c>
      <c r="P41" s="80" t="str">
        <f>IF(AN16="","",AN16)</f>
        <v/>
      </c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S41" s="72"/>
      <c r="BT41" s="149"/>
      <c r="BU41" s="72"/>
    </row>
    <row r="42" spans="1:73" s="71" customFormat="1" ht="15" customHeight="1" x14ac:dyDescent="0.2">
      <c r="A42" s="148">
        <v>58</v>
      </c>
      <c r="B42" s="148"/>
      <c r="C42" s="148"/>
      <c r="D42" s="148"/>
      <c r="E42" s="148"/>
      <c r="F42" s="79">
        <v>40</v>
      </c>
      <c r="G42" s="151">
        <v>42</v>
      </c>
      <c r="H42" s="77"/>
      <c r="I42" s="77"/>
      <c r="J42" s="78"/>
      <c r="K42" s="78"/>
      <c r="L42" s="66"/>
      <c r="M42" s="76">
        <f t="shared" si="2"/>
        <v>999</v>
      </c>
      <c r="N42" s="79">
        <v>40</v>
      </c>
      <c r="O42" s="80" t="str">
        <f>IF(AO17="","",AO17)</f>
        <v/>
      </c>
      <c r="P42" s="80" t="str">
        <f>IF(AN17="","",AN17)</f>
        <v/>
      </c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S42" s="72"/>
      <c r="BT42" s="149"/>
      <c r="BU42" s="72"/>
    </row>
    <row r="43" spans="1:73" s="71" customFormat="1" ht="15" x14ac:dyDescent="0.2">
      <c r="A43">
        <v>60</v>
      </c>
      <c r="B43"/>
      <c r="C43"/>
      <c r="D43"/>
      <c r="E43"/>
      <c r="F43" s="79">
        <v>41</v>
      </c>
      <c r="G43" s="151">
        <v>24</v>
      </c>
      <c r="H43" s="77"/>
      <c r="I43" s="77"/>
      <c r="J43" s="77"/>
      <c r="K43" s="77"/>
      <c r="L43" s="83"/>
      <c r="M43" s="76">
        <f t="shared" si="2"/>
        <v>999</v>
      </c>
      <c r="N43" s="79">
        <v>41</v>
      </c>
      <c r="O43" s="80" t="str">
        <f>IF(AO23="","",AO23)</f>
        <v/>
      </c>
      <c r="P43" s="80" t="str">
        <f>IF(AN23="","",AN23)</f>
        <v/>
      </c>
      <c r="V43" s="72"/>
      <c r="W43" s="149"/>
      <c r="X43" s="72"/>
      <c r="Y43" s="72"/>
      <c r="AE43" s="72"/>
      <c r="AF43" s="149"/>
      <c r="AG43" s="72"/>
      <c r="AM43" s="72"/>
      <c r="AN43" s="149"/>
      <c r="AO43" s="72"/>
      <c r="AU43" s="72"/>
      <c r="AV43" s="149"/>
      <c r="AW43" s="72"/>
      <c r="BC43" s="72"/>
      <c r="BD43" s="149"/>
      <c r="BE43" s="72"/>
      <c r="BK43" s="72"/>
      <c r="BL43" s="149"/>
      <c r="BM43" s="72"/>
      <c r="BS43" s="72"/>
      <c r="BT43" s="149"/>
      <c r="BU43" s="72"/>
    </row>
    <row r="44" spans="1:73" s="71" customFormat="1" ht="15" x14ac:dyDescent="0.2">
      <c r="A44">
        <v>62</v>
      </c>
      <c r="B44"/>
      <c r="C44"/>
      <c r="D44"/>
      <c r="E44"/>
      <c r="F44" s="79">
        <v>42</v>
      </c>
      <c r="G44" s="21">
        <v>51</v>
      </c>
      <c r="H44" s="77"/>
      <c r="I44" s="77"/>
      <c r="J44" s="78"/>
      <c r="K44" s="78"/>
      <c r="L44" s="66"/>
      <c r="M44" s="76">
        <f t="shared" si="2"/>
        <v>999</v>
      </c>
      <c r="N44" s="79">
        <v>42</v>
      </c>
      <c r="O44" s="80" t="str">
        <f>IF(AO24="","",AO24)</f>
        <v/>
      </c>
      <c r="P44" s="80" t="str">
        <f>IF(AN24="","",AN24)</f>
        <v/>
      </c>
      <c r="V44" s="72"/>
      <c r="W44" s="149"/>
      <c r="X44" s="72"/>
      <c r="Y44" s="72"/>
      <c r="AD44" s="72"/>
      <c r="AE44" s="72"/>
      <c r="AF44" s="149"/>
      <c r="AG44" s="72"/>
      <c r="AM44" s="72"/>
      <c r="AN44" s="149"/>
      <c r="AO44" s="72"/>
      <c r="AU44" s="72"/>
      <c r="AV44" s="149"/>
      <c r="AW44" s="72"/>
      <c r="BC44" s="72"/>
      <c r="BD44" s="149"/>
      <c r="BE44" s="72"/>
      <c r="BK44" s="72"/>
      <c r="BL44" s="149"/>
      <c r="BM44" s="72"/>
      <c r="BS44" s="72"/>
      <c r="BT44" s="149"/>
      <c r="BU44" s="72"/>
    </row>
    <row r="45" spans="1:73" s="71" customFormat="1" ht="15" x14ac:dyDescent="0.2">
      <c r="A45" s="4">
        <v>64</v>
      </c>
      <c r="B45" s="4"/>
      <c r="C45" s="4"/>
      <c r="D45" s="4"/>
      <c r="E45" s="4"/>
      <c r="F45" s="79">
        <v>43</v>
      </c>
      <c r="G45" s="71">
        <v>8</v>
      </c>
      <c r="H45" s="77"/>
      <c r="I45" s="77"/>
      <c r="J45" s="77"/>
      <c r="K45" s="77"/>
      <c r="L45" s="83"/>
      <c r="M45" s="76">
        <f t="shared" si="2"/>
        <v>999</v>
      </c>
      <c r="N45" s="79">
        <v>43</v>
      </c>
      <c r="O45" s="80" t="str">
        <f>IF(AO25="","",AO25)</f>
        <v/>
      </c>
      <c r="P45" s="80" t="str">
        <f>IF(AN25="","",AN25)</f>
        <v/>
      </c>
      <c r="V45" s="72"/>
      <c r="W45" s="149"/>
      <c r="X45" s="72"/>
      <c r="Y45" s="72"/>
      <c r="AE45" s="72"/>
      <c r="AF45" s="149"/>
      <c r="AG45" s="72"/>
      <c r="AM45" s="72"/>
      <c r="AN45" s="149"/>
      <c r="AO45" s="72"/>
      <c r="AU45" s="72"/>
      <c r="AV45" s="149"/>
      <c r="AW45" s="72"/>
      <c r="BC45" s="72"/>
      <c r="BD45" s="149"/>
      <c r="BE45" s="72"/>
      <c r="BK45" s="72"/>
      <c r="BL45" s="149"/>
      <c r="BM45" s="72"/>
      <c r="BS45" s="72"/>
      <c r="BT45" s="149"/>
      <c r="BU45" s="72"/>
    </row>
    <row r="46" spans="1:73" s="71" customFormat="1" ht="15" x14ac:dyDescent="0.2">
      <c r="A46" s="148">
        <v>65</v>
      </c>
      <c r="B46" s="148"/>
      <c r="C46" s="148"/>
      <c r="D46" s="148"/>
      <c r="E46" s="148"/>
      <c r="F46" s="79">
        <v>44</v>
      </c>
      <c r="G46" s="71">
        <v>57</v>
      </c>
      <c r="H46" s="81"/>
      <c r="I46" s="81"/>
      <c r="J46" s="81"/>
      <c r="K46" s="81"/>
      <c r="L46" s="84"/>
      <c r="M46" s="76">
        <f t="shared" si="2"/>
        <v>999</v>
      </c>
      <c r="N46" s="79">
        <v>44</v>
      </c>
      <c r="O46" s="80" t="str">
        <f>IF(AO26="","",AO26)</f>
        <v/>
      </c>
      <c r="P46" s="80" t="str">
        <f>IF(AN26="","",AN26)</f>
        <v/>
      </c>
      <c r="V46" s="72"/>
      <c r="W46" s="149"/>
      <c r="X46" s="72"/>
      <c r="Y46" s="72"/>
      <c r="AE46" s="72"/>
      <c r="AF46" s="149"/>
      <c r="AG46" s="72"/>
      <c r="AM46" s="72"/>
      <c r="AN46" s="149"/>
      <c r="AO46" s="72"/>
      <c r="AU46" s="72"/>
      <c r="AV46" s="149"/>
      <c r="AW46" s="72"/>
      <c r="BC46" s="72"/>
      <c r="BD46" s="149"/>
      <c r="BE46" s="72"/>
      <c r="BK46" s="72"/>
      <c r="BL46" s="149"/>
      <c r="BM46" s="72"/>
      <c r="BS46" s="72"/>
      <c r="BT46" s="149"/>
      <c r="BU46" s="72"/>
    </row>
    <row r="47" spans="1:73" s="71" customFormat="1" ht="15" x14ac:dyDescent="0.2">
      <c r="A47" s="148">
        <v>66</v>
      </c>
      <c r="B47" s="148"/>
      <c r="C47" s="148"/>
      <c r="D47" s="148"/>
      <c r="E47" s="148"/>
      <c r="F47" s="79">
        <v>45</v>
      </c>
      <c r="G47" s="71">
        <v>32</v>
      </c>
      <c r="H47" s="77"/>
      <c r="I47" s="77"/>
      <c r="J47" s="77"/>
      <c r="K47" s="77"/>
      <c r="L47" s="83"/>
      <c r="M47" s="76">
        <f t="shared" si="2"/>
        <v>999</v>
      </c>
      <c r="N47" s="79">
        <v>45</v>
      </c>
      <c r="O47" s="80" t="str">
        <f>IF(AO32="","",AO32)</f>
        <v/>
      </c>
      <c r="P47" s="80" t="str">
        <f>IF(AN32="","",AN32)</f>
        <v/>
      </c>
      <c r="V47" s="72"/>
      <c r="W47" s="149"/>
      <c r="X47" s="72"/>
      <c r="Y47" s="72"/>
      <c r="AE47" s="72"/>
      <c r="AF47" s="149"/>
      <c r="AG47" s="72"/>
      <c r="AM47" s="72"/>
      <c r="AN47" s="149"/>
      <c r="AO47" s="72"/>
      <c r="AU47" s="72"/>
      <c r="AV47" s="149"/>
      <c r="AW47" s="72"/>
      <c r="BC47" s="72"/>
      <c r="BD47" s="149"/>
      <c r="BE47" s="72"/>
      <c r="BK47" s="72"/>
      <c r="BL47" s="149"/>
      <c r="BM47" s="72"/>
      <c r="BS47" s="72"/>
      <c r="BT47" s="149"/>
      <c r="BU47" s="72"/>
    </row>
    <row r="48" spans="1:73" s="71" customFormat="1" ht="15" x14ac:dyDescent="0.2">
      <c r="A48" s="71">
        <v>67</v>
      </c>
      <c r="F48" s="79">
        <v>46</v>
      </c>
      <c r="G48">
        <v>26</v>
      </c>
      <c r="H48" s="77"/>
      <c r="I48" s="77"/>
      <c r="J48" s="77"/>
      <c r="K48" s="77"/>
      <c r="L48" s="83"/>
      <c r="M48" s="76">
        <f t="shared" si="2"/>
        <v>999</v>
      </c>
      <c r="N48" s="79">
        <v>46</v>
      </c>
      <c r="O48" s="80" t="str">
        <f>IF(AO33="","",AO33)</f>
        <v/>
      </c>
      <c r="P48" s="80" t="str">
        <f>IF(AN33="","",AN33)</f>
        <v/>
      </c>
      <c r="V48" s="72"/>
      <c r="W48" s="149"/>
      <c r="X48" s="72"/>
      <c r="Y48" s="72"/>
      <c r="AE48" s="72"/>
      <c r="AF48" s="149"/>
      <c r="AG48" s="72"/>
      <c r="AM48" s="72"/>
      <c r="AN48" s="149"/>
      <c r="AO48" s="72"/>
      <c r="AU48" s="72"/>
      <c r="AV48" s="149"/>
      <c r="AW48" s="72"/>
      <c r="BC48" s="72"/>
      <c r="BD48" s="149"/>
      <c r="BE48" s="72"/>
      <c r="BK48" s="72"/>
      <c r="BL48" s="149"/>
      <c r="BM48" s="72"/>
      <c r="BS48" s="72"/>
      <c r="BT48" s="149"/>
      <c r="BU48" s="72"/>
    </row>
    <row r="49" spans="1:73" s="71" customFormat="1" ht="15" x14ac:dyDescent="0.2">
      <c r="A49" s="4">
        <v>69</v>
      </c>
      <c r="B49" s="4"/>
      <c r="C49" s="4"/>
      <c r="D49" s="4"/>
      <c r="E49" s="4"/>
      <c r="F49" s="79">
        <v>47</v>
      </c>
      <c r="G49">
        <v>1</v>
      </c>
      <c r="H49" s="77"/>
      <c r="I49" s="77"/>
      <c r="J49" s="77"/>
      <c r="K49" s="77"/>
      <c r="L49" s="83"/>
      <c r="M49" s="76">
        <f t="shared" si="2"/>
        <v>999</v>
      </c>
      <c r="N49" s="79">
        <v>47</v>
      </c>
      <c r="O49" s="80" t="str">
        <f>IF(AO34="","",AO34)</f>
        <v/>
      </c>
      <c r="P49" s="80" t="str">
        <f>IF(AN34="","",AN34)</f>
        <v/>
      </c>
      <c r="W49" s="148"/>
      <c r="AF49" s="148"/>
      <c r="AN49" s="148"/>
      <c r="AV49" s="148"/>
      <c r="BD49" s="148"/>
      <c r="BL49" s="148"/>
      <c r="BS49" s="72"/>
      <c r="BT49" s="149"/>
      <c r="BU49" s="72"/>
    </row>
    <row r="50" spans="1:73" s="71" customFormat="1" ht="15" x14ac:dyDescent="0.2">
      <c r="A50" s="71">
        <v>71</v>
      </c>
      <c r="F50" s="79">
        <v>48</v>
      </c>
      <c r="G50">
        <v>44</v>
      </c>
      <c r="H50" s="77"/>
      <c r="I50" s="77"/>
      <c r="J50" s="77"/>
      <c r="K50" s="77"/>
      <c r="L50" s="83"/>
      <c r="M50" s="76">
        <f t="shared" si="2"/>
        <v>999</v>
      </c>
      <c r="N50" s="79">
        <v>48</v>
      </c>
      <c r="O50" s="80" t="str">
        <f>IF(AO35="","",AO35)</f>
        <v/>
      </c>
      <c r="P50" s="80" t="str">
        <f>IF(AN35="","",AN35)</f>
        <v/>
      </c>
      <c r="W50" s="148"/>
      <c r="AF50" s="148"/>
      <c r="AN50" s="148"/>
      <c r="AV50" s="148"/>
      <c r="BD50" s="148"/>
      <c r="BL50" s="148"/>
      <c r="BS50" s="72"/>
      <c r="BT50" s="149"/>
      <c r="BU50" s="72"/>
    </row>
    <row r="51" spans="1:73" s="71" customFormat="1" ht="15" x14ac:dyDescent="0.2">
      <c r="A51" s="4">
        <v>72</v>
      </c>
      <c r="B51" s="4"/>
      <c r="C51" s="4"/>
      <c r="D51" s="4"/>
      <c r="E51" s="4"/>
      <c r="F51" s="79">
        <v>49</v>
      </c>
      <c r="G51" s="151">
        <v>34</v>
      </c>
      <c r="H51" s="77"/>
      <c r="I51" s="77"/>
      <c r="J51" s="77"/>
      <c r="K51" s="77"/>
      <c r="L51" s="83"/>
      <c r="M51" s="76">
        <f t="shared" si="2"/>
        <v>999</v>
      </c>
      <c r="N51" s="79">
        <v>49</v>
      </c>
      <c r="O51" s="80" t="str">
        <f>IF(AW5="","",AW5)</f>
        <v/>
      </c>
      <c r="P51" s="80" t="str">
        <f>IF(AV5="","",AV5)</f>
        <v/>
      </c>
      <c r="W51" s="148"/>
      <c r="AF51" s="148"/>
      <c r="AN51" s="148"/>
      <c r="AV51" s="148"/>
      <c r="BD51" s="148"/>
      <c r="BL51" s="148"/>
      <c r="BS51" s="72"/>
      <c r="BT51" s="149"/>
      <c r="BU51" s="72"/>
    </row>
    <row r="52" spans="1:73" s="71" customFormat="1" ht="15" x14ac:dyDescent="0.2">
      <c r="A52" s="71">
        <v>73</v>
      </c>
      <c r="F52" s="79">
        <v>50</v>
      </c>
      <c r="G52" s="151">
        <v>41</v>
      </c>
      <c r="H52" s="77"/>
      <c r="I52" s="77"/>
      <c r="J52" s="77"/>
      <c r="K52" s="77"/>
      <c r="L52" s="83"/>
      <c r="M52" s="76">
        <f t="shared" si="2"/>
        <v>999</v>
      </c>
      <c r="N52" s="79">
        <v>50</v>
      </c>
      <c r="O52" s="80" t="str">
        <f>IF(AW6="","",AW6)</f>
        <v/>
      </c>
      <c r="P52" s="80" t="str">
        <f>IF(AV6="","",AV6)</f>
        <v/>
      </c>
      <c r="W52" s="148"/>
      <c r="AF52" s="148"/>
      <c r="AN52" s="148"/>
      <c r="AV52" s="148"/>
      <c r="BD52" s="148"/>
      <c r="BL52" s="148"/>
      <c r="BS52" s="72"/>
      <c r="BT52" s="149"/>
      <c r="BU52" s="72"/>
    </row>
    <row r="53" spans="1:73" s="71" customFormat="1" ht="15" x14ac:dyDescent="0.2">
      <c r="A53" s="4">
        <v>74</v>
      </c>
      <c r="B53" s="4"/>
      <c r="C53" s="4"/>
      <c r="D53" s="4"/>
      <c r="E53" s="4"/>
      <c r="F53" s="79">
        <v>51</v>
      </c>
      <c r="G53" s="151">
        <v>40</v>
      </c>
      <c r="H53" s="77"/>
      <c r="I53" s="77"/>
      <c r="J53" s="78"/>
      <c r="K53" s="78"/>
      <c r="L53" s="66"/>
      <c r="M53" s="76">
        <f t="shared" si="2"/>
        <v>999</v>
      </c>
      <c r="N53" s="79">
        <v>51</v>
      </c>
      <c r="O53" s="80" t="str">
        <f>IF(AW7="","",AW7)</f>
        <v/>
      </c>
      <c r="P53" s="80" t="str">
        <f>IF(AV7="","",AV7)</f>
        <v/>
      </c>
      <c r="W53" s="148"/>
      <c r="AF53" s="148"/>
      <c r="AN53" s="148"/>
      <c r="AV53" s="148"/>
      <c r="BD53" s="148"/>
      <c r="BL53" s="148"/>
      <c r="BS53" s="72"/>
      <c r="BT53" s="149"/>
      <c r="BU53" s="72"/>
    </row>
    <row r="54" spans="1:73" s="71" customFormat="1" ht="15" x14ac:dyDescent="0.2">
      <c r="A54" s="148">
        <v>75</v>
      </c>
      <c r="B54" s="148"/>
      <c r="C54" s="148"/>
      <c r="D54" s="148"/>
      <c r="E54" s="148"/>
      <c r="F54" s="79">
        <v>52</v>
      </c>
      <c r="G54" s="71">
        <v>5</v>
      </c>
      <c r="H54" s="77"/>
      <c r="I54" s="77"/>
      <c r="J54" s="78"/>
      <c r="K54" s="78"/>
      <c r="L54" s="66"/>
      <c r="M54" s="76">
        <f t="shared" si="2"/>
        <v>999</v>
      </c>
      <c r="N54" s="79">
        <v>52</v>
      </c>
      <c r="O54" s="80" t="str">
        <f>IF(AW8="","",AW8)</f>
        <v/>
      </c>
      <c r="P54" s="80" t="str">
        <f>IF(AV8="","",AV8)</f>
        <v/>
      </c>
      <c r="W54" s="148"/>
      <c r="AF54" s="148"/>
      <c r="AN54" s="148"/>
      <c r="AV54" s="148"/>
      <c r="BD54" s="148"/>
      <c r="BL54" s="148"/>
      <c r="BS54" s="72"/>
      <c r="BT54" s="149"/>
      <c r="BU54" s="72"/>
    </row>
    <row r="55" spans="1:73" s="71" customFormat="1" ht="15" x14ac:dyDescent="0.2">
      <c r="A55" s="148">
        <v>76</v>
      </c>
      <c r="B55" s="148"/>
      <c r="C55" s="148"/>
      <c r="D55" s="148"/>
      <c r="E55" s="148"/>
      <c r="F55" s="79">
        <v>53</v>
      </c>
      <c r="G55" s="71">
        <v>30</v>
      </c>
      <c r="H55" s="77"/>
      <c r="I55" s="77"/>
      <c r="J55" s="78"/>
      <c r="K55" s="78"/>
      <c r="L55" s="66"/>
      <c r="M55" s="76">
        <f t="shared" si="2"/>
        <v>999</v>
      </c>
      <c r="N55" s="79">
        <v>53</v>
      </c>
      <c r="O55" s="80" t="str">
        <f>IF(AW14="","",AW14)</f>
        <v/>
      </c>
      <c r="P55" s="80" t="str">
        <f>IF(AV14="","",AV14)</f>
        <v/>
      </c>
      <c r="W55" s="148"/>
      <c r="AF55" s="148"/>
      <c r="AN55" s="148"/>
      <c r="AV55" s="148"/>
      <c r="BD55" s="148"/>
      <c r="BL55" s="148"/>
      <c r="BS55" s="72"/>
      <c r="BT55" s="149"/>
      <c r="BU55" s="72"/>
    </row>
    <row r="56" spans="1:73" s="71" customFormat="1" ht="15" x14ac:dyDescent="0.2">
      <c r="A56" s="148">
        <v>78</v>
      </c>
      <c r="B56" s="148"/>
      <c r="C56" s="148"/>
      <c r="D56" s="148"/>
      <c r="E56" s="148"/>
      <c r="F56" s="79">
        <v>54</v>
      </c>
      <c r="G56">
        <v>61</v>
      </c>
      <c r="H56" s="77"/>
      <c r="I56" s="77"/>
      <c r="J56" s="78"/>
      <c r="K56" s="78"/>
      <c r="L56" s="66"/>
      <c r="M56" s="76">
        <f t="shared" si="2"/>
        <v>999</v>
      </c>
      <c r="N56" s="79">
        <v>54</v>
      </c>
      <c r="O56" s="80" t="str">
        <f>IF(AW15="","",AW15)</f>
        <v/>
      </c>
      <c r="P56" s="80" t="str">
        <f>IF(AV15="","",AV15)</f>
        <v/>
      </c>
      <c r="W56" s="148"/>
      <c r="AF56" s="148"/>
      <c r="AN56" s="148"/>
      <c r="AV56" s="148"/>
      <c r="BD56" s="148"/>
      <c r="BL56" s="148"/>
      <c r="BS56" s="72"/>
      <c r="BT56" s="149"/>
      <c r="BU56" s="72"/>
    </row>
    <row r="57" spans="1:73" s="71" customFormat="1" ht="15" x14ac:dyDescent="0.2">
      <c r="A57" s="71">
        <v>79</v>
      </c>
      <c r="F57" s="79">
        <v>55</v>
      </c>
      <c r="G57" s="21">
        <v>20</v>
      </c>
      <c r="H57" s="77"/>
      <c r="I57" s="77"/>
      <c r="J57" s="78"/>
      <c r="K57" s="78"/>
      <c r="L57" s="66"/>
      <c r="M57" s="76">
        <f t="shared" si="2"/>
        <v>999</v>
      </c>
      <c r="N57" s="79">
        <v>55</v>
      </c>
      <c r="O57" s="80" t="str">
        <f>IF(AW16="","",AW16)</f>
        <v/>
      </c>
      <c r="P57" s="80" t="str">
        <f>IF(AV16="","",AV16)</f>
        <v/>
      </c>
      <c r="W57" s="148"/>
      <c r="AF57" s="148"/>
      <c r="AN57" s="148"/>
      <c r="AV57" s="148"/>
      <c r="BD57" s="148"/>
      <c r="BL57" s="148"/>
      <c r="BS57" s="72"/>
      <c r="BT57" s="149"/>
      <c r="BU57" s="72"/>
    </row>
    <row r="58" spans="1:73" s="71" customFormat="1" ht="15" x14ac:dyDescent="0.2">
      <c r="A58" s="71">
        <v>80</v>
      </c>
      <c r="F58" s="79">
        <v>56</v>
      </c>
      <c r="G58" s="21">
        <v>48</v>
      </c>
      <c r="H58" s="77"/>
      <c r="I58" s="77"/>
      <c r="J58" s="77"/>
      <c r="K58" s="77"/>
      <c r="L58" s="83"/>
      <c r="M58" s="76">
        <f t="shared" si="2"/>
        <v>999</v>
      </c>
      <c r="N58" s="79">
        <v>56</v>
      </c>
      <c r="O58" s="80" t="str">
        <f>IF(AW17="","",AW17)</f>
        <v/>
      </c>
      <c r="P58" s="80" t="str">
        <f>IF(AV17="","",AV17)</f>
        <v/>
      </c>
      <c r="W58" s="148"/>
      <c r="AF58" s="148"/>
      <c r="AN58" s="148"/>
      <c r="AV58" s="148"/>
      <c r="BD58" s="148"/>
      <c r="BL58" s="148"/>
      <c r="BS58" s="72"/>
      <c r="BT58" s="149"/>
      <c r="BU58" s="72"/>
    </row>
    <row r="59" spans="1:73" s="71" customFormat="1" ht="15" x14ac:dyDescent="0.2">
      <c r="A59">
        <v>82</v>
      </c>
      <c r="B59"/>
      <c r="C59"/>
      <c r="D59"/>
      <c r="E59"/>
      <c r="F59" s="79">
        <v>57</v>
      </c>
      <c r="G59">
        <v>13</v>
      </c>
      <c r="H59" s="77"/>
      <c r="I59" s="77"/>
      <c r="J59" s="77"/>
      <c r="K59" s="77"/>
      <c r="L59" s="83"/>
      <c r="M59" s="76">
        <f t="shared" si="2"/>
        <v>999</v>
      </c>
      <c r="N59" s="79">
        <v>57</v>
      </c>
      <c r="O59" s="80" t="str">
        <f>IF(AW23="","",AW23)</f>
        <v/>
      </c>
      <c r="P59" s="80" t="str">
        <f>IF(AV23="","",AV23)</f>
        <v/>
      </c>
      <c r="W59" s="148"/>
      <c r="AF59" s="148"/>
      <c r="AN59" s="148"/>
      <c r="AV59" s="148"/>
      <c r="BD59" s="148"/>
      <c r="BL59" s="148"/>
      <c r="BS59" s="72"/>
      <c r="BT59" s="149"/>
      <c r="BU59" s="72"/>
    </row>
    <row r="60" spans="1:73" s="71" customFormat="1" ht="15" x14ac:dyDescent="0.2">
      <c r="A60" s="4">
        <v>83</v>
      </c>
      <c r="B60" s="4"/>
      <c r="C60" s="4"/>
      <c r="D60" s="4"/>
      <c r="E60" s="4"/>
      <c r="F60" s="79">
        <v>58</v>
      </c>
      <c r="G60">
        <v>55</v>
      </c>
      <c r="H60" s="77"/>
      <c r="I60" s="77"/>
      <c r="J60" s="77"/>
      <c r="K60" s="77"/>
      <c r="L60" s="83"/>
      <c r="M60" s="76">
        <f t="shared" si="2"/>
        <v>999</v>
      </c>
      <c r="N60" s="79">
        <v>58</v>
      </c>
      <c r="O60" s="80" t="str">
        <f>IF(AW24="","",AW24)</f>
        <v/>
      </c>
      <c r="P60" s="80" t="str">
        <f>IF(AV24="","",AV24)</f>
        <v/>
      </c>
      <c r="W60" s="148"/>
      <c r="AF60" s="148"/>
      <c r="AN60" s="148"/>
      <c r="AV60" s="148"/>
      <c r="BD60" s="148"/>
      <c r="BL60" s="148"/>
      <c r="BS60" s="72"/>
      <c r="BT60" s="149"/>
      <c r="BU60" s="72"/>
    </row>
    <row r="61" spans="1:73" s="71" customFormat="1" ht="15" x14ac:dyDescent="0.2">
      <c r="A61" s="148">
        <v>86</v>
      </c>
      <c r="B61" s="148"/>
      <c r="C61" s="148"/>
      <c r="D61" s="148"/>
      <c r="E61" s="148"/>
      <c r="F61" s="86">
        <v>59</v>
      </c>
      <c r="G61" s="21">
        <v>23</v>
      </c>
      <c r="H61" s="85"/>
      <c r="I61" s="85"/>
      <c r="J61" s="153"/>
      <c r="K61" s="153"/>
      <c r="L61" s="154"/>
      <c r="M61" s="76">
        <f t="shared" si="2"/>
        <v>999</v>
      </c>
      <c r="N61" s="86">
        <v>59</v>
      </c>
      <c r="O61" s="87" t="str">
        <f>IF(AW25="","",AW25)</f>
        <v/>
      </c>
      <c r="P61" s="87" t="str">
        <f>IF(AV25="","",AV25)</f>
        <v/>
      </c>
      <c r="W61" s="148"/>
      <c r="AF61" s="148"/>
      <c r="AN61" s="148"/>
      <c r="AV61" s="148"/>
      <c r="BD61" s="148"/>
      <c r="BL61" s="148"/>
      <c r="BS61" s="72"/>
      <c r="BT61" s="149"/>
      <c r="BU61" s="72"/>
    </row>
    <row r="62" spans="1:73" s="71" customFormat="1" ht="15" x14ac:dyDescent="0.2">
      <c r="A62" s="71">
        <v>87</v>
      </c>
      <c r="F62" s="88">
        <v>60</v>
      </c>
      <c r="G62">
        <v>18</v>
      </c>
      <c r="H62" s="77"/>
      <c r="I62" s="77"/>
      <c r="J62" s="77"/>
      <c r="K62" s="77"/>
      <c r="L62" s="83"/>
      <c r="M62" s="76">
        <f t="shared" si="2"/>
        <v>999</v>
      </c>
      <c r="N62" s="88">
        <v>60</v>
      </c>
      <c r="O62" s="80" t="str">
        <f>IF(AW26="","",AW26)</f>
        <v/>
      </c>
      <c r="P62" s="80" t="str">
        <f>IF(AV26="","",AV26)</f>
        <v/>
      </c>
      <c r="W62" s="148"/>
      <c r="AF62" s="148"/>
      <c r="AN62" s="148"/>
      <c r="AV62" s="148"/>
      <c r="BD62" s="148"/>
      <c r="BL62" s="148"/>
      <c r="BS62" s="72"/>
      <c r="BT62" s="149"/>
      <c r="BU62" s="72"/>
    </row>
    <row r="63" spans="1:73" s="71" customFormat="1" ht="15" x14ac:dyDescent="0.2">
      <c r="A63" s="4">
        <v>90</v>
      </c>
      <c r="B63" s="4"/>
      <c r="C63" s="4"/>
      <c r="D63" s="4"/>
      <c r="E63" s="4"/>
      <c r="F63" s="88">
        <v>61</v>
      </c>
      <c r="G63" s="151">
        <v>17</v>
      </c>
      <c r="H63" s="77"/>
      <c r="I63" s="77"/>
      <c r="J63" s="78"/>
      <c r="K63" s="78"/>
      <c r="L63" s="66"/>
      <c r="M63" s="76">
        <f t="shared" si="2"/>
        <v>999</v>
      </c>
      <c r="N63" s="88">
        <v>61</v>
      </c>
      <c r="O63" s="80" t="str">
        <f>IF(AW32="","",AW32)</f>
        <v/>
      </c>
      <c r="P63" s="80" t="str">
        <f>IF(AV32="","",AV32)</f>
        <v/>
      </c>
      <c r="Q63" s="76"/>
      <c r="V63" s="72"/>
      <c r="W63" s="149"/>
      <c r="X63" s="72"/>
      <c r="Y63" s="72"/>
      <c r="AE63" s="72"/>
      <c r="AF63" s="149"/>
      <c r="AG63" s="72"/>
      <c r="AM63" s="72"/>
      <c r="AN63" s="149"/>
      <c r="AO63" s="72"/>
      <c r="AU63" s="72"/>
      <c r="AV63" s="149"/>
      <c r="AW63" s="72"/>
      <c r="BC63" s="72"/>
      <c r="BD63" s="149"/>
      <c r="BE63" s="72"/>
      <c r="BK63" s="72"/>
      <c r="BL63" s="149"/>
      <c r="BM63" s="72"/>
      <c r="BS63" s="72"/>
      <c r="BT63" s="149"/>
      <c r="BU63" s="72"/>
    </row>
    <row r="64" spans="1:73" s="71" customFormat="1" ht="15" x14ac:dyDescent="0.2">
      <c r="A64" s="4">
        <v>91</v>
      </c>
      <c r="B64" s="4"/>
      <c r="C64" s="4"/>
      <c r="D64" s="4"/>
      <c r="E64" s="4"/>
      <c r="F64" s="88">
        <v>62</v>
      </c>
      <c r="G64">
        <v>10</v>
      </c>
      <c r="H64" s="77"/>
      <c r="I64" s="77"/>
      <c r="J64" s="78"/>
      <c r="K64" s="78"/>
      <c r="L64" s="66"/>
      <c r="M64" s="76">
        <f t="shared" si="2"/>
        <v>999</v>
      </c>
      <c r="N64" s="88">
        <v>62</v>
      </c>
      <c r="O64" s="80" t="str">
        <f>IF(AW33="","",AW33)</f>
        <v/>
      </c>
      <c r="P64" s="80" t="str">
        <f>IF(AV33="","",AV33)</f>
        <v/>
      </c>
      <c r="V64" s="72"/>
      <c r="W64" s="149"/>
      <c r="X64" s="72"/>
      <c r="Y64" s="72"/>
      <c r="AE64" s="72"/>
      <c r="AF64" s="149"/>
      <c r="AG64" s="72"/>
      <c r="AM64" s="72"/>
      <c r="AN64" s="149"/>
      <c r="AO64" s="72"/>
      <c r="AU64" s="72"/>
      <c r="AV64" s="149"/>
      <c r="AW64" s="72"/>
      <c r="BC64" s="72"/>
      <c r="BD64" s="149"/>
      <c r="BE64" s="72"/>
      <c r="BK64" s="72"/>
      <c r="BL64" s="149"/>
      <c r="BM64" s="72"/>
      <c r="BS64" s="72"/>
      <c r="BT64" s="149"/>
      <c r="BU64" s="72"/>
    </row>
    <row r="65" spans="1:73" s="71" customFormat="1" ht="15" x14ac:dyDescent="0.2">
      <c r="A65">
        <v>92</v>
      </c>
      <c r="B65"/>
      <c r="C65"/>
      <c r="D65"/>
      <c r="E65"/>
      <c r="F65" s="88">
        <v>63</v>
      </c>
      <c r="G65" s="151">
        <v>45</v>
      </c>
      <c r="H65" s="77"/>
      <c r="I65" s="77"/>
      <c r="J65" s="77"/>
      <c r="K65" s="77"/>
      <c r="L65" s="83"/>
      <c r="M65" s="76">
        <f t="shared" si="2"/>
        <v>999</v>
      </c>
      <c r="N65" s="88">
        <v>63</v>
      </c>
      <c r="O65" s="80" t="str">
        <f>IF(AW34="","",AW34)</f>
        <v/>
      </c>
      <c r="P65" s="80" t="str">
        <f>IF(AV34="","",AV34)</f>
        <v/>
      </c>
      <c r="V65" s="72"/>
      <c r="W65" s="149"/>
      <c r="X65" s="72"/>
      <c r="Y65" s="72"/>
      <c r="AE65" s="72"/>
      <c r="AF65" s="149"/>
      <c r="AG65" s="72"/>
      <c r="AM65" s="72"/>
      <c r="AN65" s="149"/>
      <c r="AO65" s="72"/>
      <c r="AU65" s="72"/>
      <c r="AV65" s="149"/>
      <c r="AW65" s="72"/>
      <c r="BC65" s="72"/>
      <c r="BD65" s="149"/>
      <c r="BE65" s="72"/>
      <c r="BK65" s="72"/>
      <c r="BL65" s="149"/>
      <c r="BM65" s="72"/>
      <c r="BS65" s="72"/>
      <c r="BT65" s="149"/>
      <c r="BU65" s="72"/>
    </row>
    <row r="66" spans="1:73" s="71" customFormat="1" ht="15" x14ac:dyDescent="0.2">
      <c r="A66" s="71">
        <v>94</v>
      </c>
      <c r="F66" s="88">
        <v>64</v>
      </c>
      <c r="G66" s="151">
        <v>11</v>
      </c>
      <c r="H66" s="77"/>
      <c r="I66" s="77"/>
      <c r="J66" s="77"/>
      <c r="K66" s="77"/>
      <c r="L66" s="83"/>
      <c r="M66" s="76">
        <f t="shared" si="2"/>
        <v>999</v>
      </c>
      <c r="N66" s="88">
        <v>64</v>
      </c>
      <c r="O66" s="80" t="str">
        <f>IF(AW35="","",AW35)</f>
        <v/>
      </c>
      <c r="P66" s="80" t="str">
        <f>IF(AV35="","",AV35)</f>
        <v/>
      </c>
      <c r="V66" s="72"/>
      <c r="W66" s="149"/>
      <c r="X66" s="72"/>
      <c r="Y66" s="72"/>
      <c r="AE66" s="72"/>
      <c r="AF66" s="149"/>
      <c r="AG66" s="72"/>
      <c r="AM66" s="72"/>
      <c r="AN66" s="149"/>
      <c r="AO66" s="72"/>
      <c r="AU66" s="72"/>
      <c r="AV66" s="149"/>
      <c r="AW66" s="72"/>
      <c r="BC66" s="72"/>
      <c r="BD66" s="149"/>
      <c r="BE66" s="72"/>
      <c r="BK66" s="72"/>
      <c r="BL66" s="149"/>
      <c r="BM66" s="72"/>
      <c r="BS66" s="72"/>
      <c r="BT66" s="149"/>
      <c r="BU66" s="72"/>
    </row>
    <row r="67" spans="1:73" s="71" customFormat="1" ht="15" x14ac:dyDescent="0.2">
      <c r="A67" s="4">
        <v>95</v>
      </c>
      <c r="B67" s="4"/>
      <c r="C67" s="4"/>
      <c r="D67" s="4"/>
      <c r="E67" s="4"/>
      <c r="F67" s="88">
        <v>65</v>
      </c>
      <c r="G67" s="151">
        <v>66</v>
      </c>
      <c r="H67" s="77"/>
      <c r="I67" s="77"/>
      <c r="J67" s="77"/>
      <c r="K67" s="77"/>
      <c r="L67" s="83"/>
      <c r="M67" s="76">
        <f t="shared" ref="M67:M102" si="3">IF(H67&gt;"",A67,999)</f>
        <v>999</v>
      </c>
      <c r="N67" s="88">
        <v>65</v>
      </c>
      <c r="O67" s="80" t="str">
        <f>IF(BE5="","",BE5)</f>
        <v/>
      </c>
      <c r="P67" s="80" t="str">
        <f>IF(BD5="","",BD5)</f>
        <v/>
      </c>
      <c r="V67" s="72"/>
      <c r="W67" s="149"/>
      <c r="X67" s="72"/>
      <c r="Y67" s="72"/>
      <c r="AE67" s="72"/>
      <c r="AF67" s="149"/>
      <c r="AG67" s="72"/>
      <c r="AM67" s="72"/>
      <c r="AN67" s="149"/>
      <c r="AO67" s="72"/>
      <c r="AU67" s="72"/>
      <c r="AV67" s="149"/>
      <c r="AW67" s="72"/>
      <c r="BC67" s="72"/>
      <c r="BD67" s="149"/>
      <c r="BE67" s="72"/>
      <c r="BK67" s="72"/>
      <c r="BL67" s="149"/>
      <c r="BM67" s="72"/>
      <c r="BS67" s="72"/>
      <c r="BT67" s="149"/>
      <c r="BU67" s="72"/>
    </row>
    <row r="68" spans="1:73" s="71" customFormat="1" ht="15" x14ac:dyDescent="0.2">
      <c r="A68" s="4">
        <v>98</v>
      </c>
      <c r="B68" s="4"/>
      <c r="C68" s="4"/>
      <c r="D68" s="4"/>
      <c r="E68" s="4"/>
      <c r="F68" s="88">
        <v>66</v>
      </c>
      <c r="G68" s="71">
        <v>35</v>
      </c>
      <c r="H68" s="77"/>
      <c r="I68" s="77"/>
      <c r="J68" s="78"/>
      <c r="K68" s="78"/>
      <c r="L68" s="66"/>
      <c r="M68" s="76">
        <f t="shared" si="3"/>
        <v>999</v>
      </c>
      <c r="N68" s="88">
        <v>66</v>
      </c>
      <c r="O68" s="80" t="str">
        <f>IF(BE6="","",BE6)</f>
        <v/>
      </c>
      <c r="P68" s="80" t="str">
        <f>IF(BD6="","",BD6)</f>
        <v/>
      </c>
      <c r="V68" s="72"/>
      <c r="W68" s="149"/>
      <c r="X68" s="72"/>
      <c r="Y68" s="72"/>
      <c r="AE68" s="72"/>
      <c r="AF68" s="149"/>
      <c r="AG68" s="72"/>
      <c r="AM68" s="72"/>
      <c r="AN68" s="149"/>
      <c r="AO68" s="72"/>
      <c r="AU68" s="72"/>
      <c r="AV68" s="149"/>
      <c r="AW68" s="72"/>
      <c r="BC68" s="72"/>
      <c r="BD68" s="149"/>
      <c r="BE68" s="72"/>
      <c r="BK68" s="72"/>
      <c r="BL68" s="149"/>
      <c r="BM68" s="72"/>
      <c r="BS68" s="72"/>
      <c r="BT68" s="149"/>
      <c r="BU68" s="72"/>
    </row>
    <row r="69" spans="1:73" s="71" customFormat="1" ht="15" x14ac:dyDescent="0.2">
      <c r="A69" s="148">
        <v>99</v>
      </c>
      <c r="B69" s="148"/>
      <c r="C69" s="148"/>
      <c r="D69" s="148"/>
      <c r="E69" s="148"/>
      <c r="F69" s="88">
        <v>67</v>
      </c>
      <c r="G69" s="151">
        <v>7</v>
      </c>
      <c r="H69" s="77"/>
      <c r="I69" s="77"/>
      <c r="J69" s="77"/>
      <c r="K69" s="77"/>
      <c r="L69" s="83"/>
      <c r="M69" s="76">
        <f t="shared" si="3"/>
        <v>999</v>
      </c>
      <c r="N69" s="88">
        <v>67</v>
      </c>
      <c r="O69" s="80" t="str">
        <f>IF(BE7="","",BE7)</f>
        <v/>
      </c>
      <c r="P69" s="80" t="str">
        <f>IF(BD7="","",BD7)</f>
        <v/>
      </c>
      <c r="V69" s="72"/>
      <c r="W69" s="149"/>
      <c r="X69" s="72"/>
      <c r="Y69" s="72"/>
      <c r="AE69" s="72"/>
      <c r="AF69" s="149"/>
      <c r="AG69" s="72"/>
      <c r="AM69" s="72"/>
      <c r="AN69" s="149"/>
      <c r="AO69" s="72"/>
      <c r="AU69" s="72"/>
      <c r="AV69" s="149"/>
      <c r="AW69" s="72"/>
      <c r="BC69" s="72"/>
      <c r="BD69" s="149"/>
      <c r="BE69" s="72"/>
      <c r="BK69" s="72"/>
      <c r="BL69" s="149"/>
      <c r="BM69" s="72"/>
      <c r="BS69" s="72"/>
      <c r="BT69" s="149"/>
      <c r="BU69" s="72"/>
    </row>
    <row r="70" spans="1:73" s="71" customFormat="1" ht="15" x14ac:dyDescent="0.2">
      <c r="A70" s="4">
        <v>100</v>
      </c>
      <c r="B70" s="4"/>
      <c r="C70" s="4"/>
      <c r="D70" s="4"/>
      <c r="E70" s="4"/>
      <c r="F70" s="88">
        <v>68</v>
      </c>
      <c r="G70" s="151">
        <v>60</v>
      </c>
      <c r="H70" s="77"/>
      <c r="I70" s="77"/>
      <c r="J70" s="78"/>
      <c r="K70" s="78"/>
      <c r="L70" s="66"/>
      <c r="M70" s="76">
        <f t="shared" si="3"/>
        <v>999</v>
      </c>
      <c r="N70" s="88">
        <v>68</v>
      </c>
      <c r="O70" s="80" t="str">
        <f>IF(BE8="","",BE8)</f>
        <v/>
      </c>
      <c r="P70" s="80" t="str">
        <f>IF(BD8="","",BD8)</f>
        <v/>
      </c>
      <c r="V70" s="72"/>
      <c r="W70" s="149"/>
      <c r="X70" s="72"/>
      <c r="Y70" s="72"/>
      <c r="AE70" s="72"/>
      <c r="AF70" s="149"/>
      <c r="AG70" s="72"/>
      <c r="AM70" s="72"/>
      <c r="AN70" s="149"/>
      <c r="AO70" s="72"/>
      <c r="AU70" s="72"/>
      <c r="AV70" s="149"/>
      <c r="AW70" s="72"/>
      <c r="BC70" s="72"/>
      <c r="BD70" s="149"/>
      <c r="BE70" s="72"/>
      <c r="BK70" s="72"/>
      <c r="BL70" s="149"/>
      <c r="BM70" s="72"/>
      <c r="BS70" s="72"/>
      <c r="BT70" s="149"/>
      <c r="BU70" s="72"/>
    </row>
    <row r="71" spans="1:73" s="71" customFormat="1" ht="15" x14ac:dyDescent="0.2">
      <c r="A71">
        <v>81</v>
      </c>
      <c r="B71"/>
      <c r="C71"/>
      <c r="D71"/>
      <c r="E71"/>
      <c r="F71" s="88">
        <v>69</v>
      </c>
      <c r="G71" s="151">
        <v>69</v>
      </c>
      <c r="H71" s="77"/>
      <c r="I71" s="77"/>
      <c r="J71" s="78"/>
      <c r="K71" s="78"/>
      <c r="L71" s="66"/>
      <c r="M71" s="76">
        <f t="shared" si="3"/>
        <v>999</v>
      </c>
      <c r="N71" s="88">
        <v>69</v>
      </c>
      <c r="O71" s="80" t="str">
        <f>IF(BE14="","",BE14)</f>
        <v/>
      </c>
      <c r="P71" s="80" t="str">
        <f>IF(BD14="","",BD14)</f>
        <v/>
      </c>
      <c r="V71" s="72"/>
      <c r="W71" s="149"/>
      <c r="X71" s="72"/>
      <c r="Y71" s="72"/>
      <c r="AE71" s="72"/>
      <c r="AF71" s="149"/>
      <c r="AG71" s="72"/>
      <c r="AM71" s="72"/>
      <c r="AN71" s="149"/>
      <c r="AO71" s="72"/>
      <c r="AU71" s="72"/>
      <c r="AV71" s="149"/>
      <c r="AW71" s="72"/>
      <c r="BC71" s="72"/>
      <c r="BD71" s="149"/>
      <c r="BE71" s="72"/>
      <c r="BK71" s="72"/>
      <c r="BL71" s="149"/>
      <c r="BM71" s="72"/>
      <c r="BS71" s="72"/>
      <c r="BT71" s="149"/>
      <c r="BU71" s="72"/>
    </row>
    <row r="72" spans="1:73" s="71" customFormat="1" ht="15" x14ac:dyDescent="0.2">
      <c r="A72" s="148">
        <v>39</v>
      </c>
      <c r="B72" s="148"/>
      <c r="C72" s="148"/>
      <c r="D72" s="148"/>
      <c r="E72" s="148"/>
      <c r="F72" s="88">
        <v>70</v>
      </c>
      <c r="G72" s="151">
        <v>70</v>
      </c>
      <c r="H72" s="77"/>
      <c r="I72" s="77"/>
      <c r="J72" s="77"/>
      <c r="K72" s="77"/>
      <c r="L72" s="83"/>
      <c r="M72" s="76">
        <f t="shared" si="3"/>
        <v>999</v>
      </c>
      <c r="N72" s="88">
        <v>70</v>
      </c>
      <c r="O72" s="80" t="str">
        <f>IF(BE15="","",BE15)</f>
        <v/>
      </c>
      <c r="P72" s="80" t="str">
        <f>IF(BD15="","",BD15)</f>
        <v/>
      </c>
      <c r="V72" s="72"/>
      <c r="W72" s="149"/>
      <c r="X72" s="72"/>
      <c r="Y72" s="72"/>
      <c r="AE72" s="72"/>
      <c r="AF72" s="149"/>
      <c r="AG72" s="72"/>
      <c r="AM72" s="72"/>
      <c r="AN72" s="149"/>
      <c r="AO72" s="72"/>
      <c r="AU72" s="72"/>
      <c r="AV72" s="149"/>
      <c r="AW72" s="72"/>
      <c r="BC72" s="72"/>
      <c r="BD72" s="149"/>
      <c r="BE72" s="72"/>
      <c r="BK72" s="72"/>
      <c r="BL72" s="149"/>
      <c r="BM72" s="72"/>
      <c r="BS72" s="72"/>
      <c r="BT72" s="149"/>
      <c r="BU72" s="72"/>
    </row>
    <row r="73" spans="1:73" s="71" customFormat="1" ht="15" x14ac:dyDescent="0.2">
      <c r="A73" s="4">
        <v>61</v>
      </c>
      <c r="B73" s="4"/>
      <c r="C73" s="4"/>
      <c r="D73" s="4"/>
      <c r="E73" s="4"/>
      <c r="F73" s="88">
        <v>71</v>
      </c>
      <c r="G73">
        <v>71</v>
      </c>
      <c r="H73" s="81"/>
      <c r="I73" s="77"/>
      <c r="J73" s="78"/>
      <c r="K73" s="78"/>
      <c r="L73" s="66"/>
      <c r="M73" s="76">
        <f t="shared" si="3"/>
        <v>999</v>
      </c>
      <c r="N73" s="88">
        <v>71</v>
      </c>
      <c r="O73" s="80" t="str">
        <f>IF(BE16="","",BE16)</f>
        <v/>
      </c>
      <c r="P73" s="80" t="str">
        <f>IF(BD16="","",BD16)</f>
        <v/>
      </c>
      <c r="V73" s="72"/>
      <c r="W73" s="149"/>
      <c r="X73" s="72"/>
      <c r="Y73" s="72"/>
      <c r="AE73" s="72"/>
      <c r="AF73" s="149"/>
      <c r="AG73" s="72"/>
      <c r="AM73" s="72"/>
      <c r="AN73" s="149"/>
      <c r="AO73" s="72"/>
      <c r="AU73" s="72"/>
      <c r="AV73" s="149"/>
      <c r="AW73" s="72"/>
      <c r="BC73" s="72"/>
      <c r="BD73" s="149"/>
      <c r="BE73" s="72"/>
      <c r="BK73" s="72"/>
      <c r="BL73" s="149"/>
      <c r="BM73" s="72"/>
      <c r="BS73" s="72"/>
      <c r="BT73" s="149"/>
      <c r="BU73" s="72"/>
    </row>
    <row r="74" spans="1:73" s="71" customFormat="1" ht="15" x14ac:dyDescent="0.2">
      <c r="A74" s="148">
        <v>59</v>
      </c>
      <c r="B74" s="148"/>
      <c r="C74" s="148"/>
      <c r="D74" s="148"/>
      <c r="E74" s="148"/>
      <c r="F74" s="88">
        <v>72</v>
      </c>
      <c r="G74" s="21">
        <v>72</v>
      </c>
      <c r="H74" s="77"/>
      <c r="I74" s="77"/>
      <c r="J74" s="78"/>
      <c r="K74" s="78"/>
      <c r="L74" s="66"/>
      <c r="M74" s="76">
        <f t="shared" si="3"/>
        <v>999</v>
      </c>
      <c r="N74" s="88">
        <v>72</v>
      </c>
      <c r="O74" s="80" t="str">
        <f>IF(BE17="","",BE17)</f>
        <v/>
      </c>
      <c r="P74" s="80" t="str">
        <f>IF(BD17="","",BD17)</f>
        <v/>
      </c>
      <c r="V74" s="72"/>
      <c r="W74" s="149"/>
      <c r="X74" s="72"/>
      <c r="Y74" s="72"/>
      <c r="AE74" s="72"/>
      <c r="AF74" s="149"/>
      <c r="AG74" s="72"/>
      <c r="AM74" s="72"/>
      <c r="AN74" s="149"/>
      <c r="AO74" s="72"/>
      <c r="AU74" s="72"/>
      <c r="AV74" s="149"/>
      <c r="AW74" s="72"/>
      <c r="BC74" s="72"/>
      <c r="BD74" s="149"/>
      <c r="BE74" s="72"/>
      <c r="BK74" s="72"/>
      <c r="BL74" s="149"/>
      <c r="BM74" s="72"/>
      <c r="BS74" s="72"/>
      <c r="BT74" s="149"/>
      <c r="BU74" s="72"/>
    </row>
    <row r="75" spans="1:73" s="71" customFormat="1" ht="15" x14ac:dyDescent="0.2">
      <c r="A75" s="71">
        <v>77</v>
      </c>
      <c r="F75" s="88">
        <v>73</v>
      </c>
      <c r="G75" s="71">
        <v>73</v>
      </c>
      <c r="H75" s="77"/>
      <c r="I75" s="77"/>
      <c r="J75" s="77"/>
      <c r="K75" s="77"/>
      <c r="L75" s="83"/>
      <c r="M75" s="76">
        <f t="shared" si="3"/>
        <v>999</v>
      </c>
      <c r="N75" s="88">
        <v>73</v>
      </c>
      <c r="O75" s="80" t="str">
        <f>IF(BE23="","",BE23)</f>
        <v/>
      </c>
      <c r="P75" s="80" t="str">
        <f>IF(BD23="","",BD23)</f>
        <v/>
      </c>
      <c r="V75" s="72"/>
      <c r="W75" s="149"/>
      <c r="X75" s="72"/>
      <c r="Y75" s="72"/>
      <c r="AE75" s="72"/>
      <c r="AF75" s="149"/>
      <c r="AG75" s="72"/>
      <c r="AM75" s="72"/>
      <c r="AN75" s="149"/>
      <c r="AO75" s="72"/>
      <c r="AU75" s="72"/>
      <c r="AV75" s="149"/>
      <c r="AW75" s="72"/>
      <c r="BC75" s="72"/>
      <c r="BD75" s="149"/>
      <c r="BE75" s="72"/>
      <c r="BK75" s="72"/>
      <c r="BL75" s="149"/>
      <c r="BM75" s="72"/>
      <c r="BS75" s="72"/>
      <c r="BT75" s="149"/>
      <c r="BU75" s="72"/>
    </row>
    <row r="76" spans="1:73" s="71" customFormat="1" ht="15" x14ac:dyDescent="0.2">
      <c r="A76">
        <v>93</v>
      </c>
      <c r="B76"/>
      <c r="C76"/>
      <c r="D76"/>
      <c r="E76"/>
      <c r="F76" s="88">
        <v>74</v>
      </c>
      <c r="G76">
        <v>74</v>
      </c>
      <c r="H76" s="77"/>
      <c r="I76" s="77"/>
      <c r="J76" s="77"/>
      <c r="K76" s="77"/>
      <c r="L76" s="83"/>
      <c r="M76" s="76">
        <f t="shared" si="3"/>
        <v>999</v>
      </c>
      <c r="N76" s="88">
        <v>74</v>
      </c>
      <c r="O76" s="80" t="str">
        <f>IF(BE24="","",BE24)</f>
        <v/>
      </c>
      <c r="P76" s="80" t="str">
        <f>IF(BD24="","",BD24)</f>
        <v/>
      </c>
      <c r="V76" s="72"/>
      <c r="W76" s="149"/>
      <c r="X76" s="72"/>
      <c r="Y76" s="72"/>
      <c r="AE76" s="72"/>
      <c r="AF76" s="149"/>
      <c r="AG76" s="72"/>
      <c r="AM76" s="72"/>
      <c r="AN76" s="149"/>
      <c r="AO76" s="72"/>
      <c r="AU76" s="72"/>
      <c r="AV76" s="149"/>
      <c r="AW76" s="72"/>
      <c r="BC76" s="72"/>
      <c r="BD76" s="149"/>
      <c r="BE76" s="72"/>
      <c r="BK76" s="72"/>
      <c r="BL76" s="149"/>
      <c r="BM76" s="72"/>
      <c r="BS76" s="72"/>
      <c r="BT76" s="149"/>
      <c r="BU76" s="72"/>
    </row>
    <row r="77" spans="1:73" s="71" customFormat="1" ht="15" x14ac:dyDescent="0.2">
      <c r="A77" s="4">
        <v>20</v>
      </c>
      <c r="B77" s="4"/>
      <c r="C77" s="4"/>
      <c r="D77" s="4"/>
      <c r="E77" s="4"/>
      <c r="F77" s="88">
        <v>75</v>
      </c>
      <c r="G77" s="71">
        <v>75</v>
      </c>
      <c r="H77" s="77"/>
      <c r="I77" s="77"/>
      <c r="J77" s="78"/>
      <c r="K77" s="78"/>
      <c r="L77" s="66"/>
      <c r="M77" s="76">
        <f t="shared" si="3"/>
        <v>999</v>
      </c>
      <c r="N77" s="88">
        <v>75</v>
      </c>
      <c r="O77" s="80" t="str">
        <f>IF(BE25="","",BE25)</f>
        <v/>
      </c>
      <c r="P77" s="80" t="str">
        <f>IF(BD25="","",BD25)</f>
        <v/>
      </c>
      <c r="V77" s="72"/>
      <c r="W77" s="149"/>
      <c r="X77" s="72"/>
      <c r="Y77" s="72"/>
      <c r="AE77" s="72"/>
      <c r="AF77" s="149"/>
      <c r="AG77" s="72"/>
      <c r="AM77" s="72"/>
      <c r="AN77" s="149"/>
      <c r="AO77" s="72"/>
      <c r="AU77" s="72"/>
      <c r="AV77" s="149"/>
      <c r="AW77" s="72"/>
      <c r="BC77" s="72"/>
      <c r="BD77" s="149"/>
      <c r="BE77" s="72"/>
      <c r="BK77" s="72"/>
      <c r="BL77" s="149"/>
      <c r="BM77" s="72"/>
      <c r="BS77" s="72"/>
      <c r="BT77" s="149"/>
      <c r="BU77" s="72"/>
    </row>
    <row r="78" spans="1:73" s="71" customFormat="1" ht="15" x14ac:dyDescent="0.2">
      <c r="A78" s="148">
        <v>11</v>
      </c>
      <c r="B78" s="148"/>
      <c r="C78" s="148"/>
      <c r="D78" s="148"/>
      <c r="E78" s="148"/>
      <c r="F78" s="88">
        <v>76</v>
      </c>
      <c r="G78" s="151">
        <v>76</v>
      </c>
      <c r="H78" s="77"/>
      <c r="I78" s="77"/>
      <c r="J78" s="78"/>
      <c r="K78" s="78"/>
      <c r="L78" s="66"/>
      <c r="M78" s="76">
        <f t="shared" si="3"/>
        <v>999</v>
      </c>
      <c r="N78" s="88">
        <v>76</v>
      </c>
      <c r="O78" s="80" t="str">
        <f>IF(BE26="","",BE26)</f>
        <v/>
      </c>
      <c r="P78" s="80" t="str">
        <f>IF(BD26="","",BD26)</f>
        <v/>
      </c>
      <c r="V78" s="72"/>
      <c r="W78" s="149"/>
      <c r="X78" s="72"/>
      <c r="Y78" s="72"/>
      <c r="AE78" s="72"/>
      <c r="AF78" s="149"/>
      <c r="AG78" s="72"/>
      <c r="AM78" s="72"/>
      <c r="AN78" s="149"/>
      <c r="AO78" s="72"/>
      <c r="AU78" s="72"/>
      <c r="AV78" s="149"/>
      <c r="AW78" s="72"/>
      <c r="BC78" s="72"/>
      <c r="BD78" s="149"/>
      <c r="BE78" s="72"/>
      <c r="BK78" s="72"/>
      <c r="BL78" s="149"/>
      <c r="BM78" s="72"/>
      <c r="BS78" s="72"/>
      <c r="BT78" s="149"/>
      <c r="BU78" s="72"/>
    </row>
    <row r="79" spans="1:73" s="71" customFormat="1" ht="15" x14ac:dyDescent="0.2">
      <c r="A79" s="71">
        <v>17</v>
      </c>
      <c r="F79" s="88">
        <v>77</v>
      </c>
      <c r="G79" s="151">
        <v>77</v>
      </c>
      <c r="H79" s="77"/>
      <c r="I79" s="77"/>
      <c r="J79" s="77"/>
      <c r="K79" s="77"/>
      <c r="L79" s="83"/>
      <c r="M79" s="76">
        <f t="shared" si="3"/>
        <v>999</v>
      </c>
      <c r="N79" s="88">
        <v>77</v>
      </c>
      <c r="O79" s="80" t="str">
        <f>IF(BE32="","",BE32)</f>
        <v/>
      </c>
      <c r="P79" s="80" t="str">
        <f>IF(BD32="","",BD32)</f>
        <v/>
      </c>
      <c r="V79" s="72"/>
      <c r="W79" s="149"/>
      <c r="X79" s="72"/>
      <c r="Y79" s="72"/>
      <c r="AE79" s="72"/>
      <c r="AF79" s="149"/>
      <c r="AG79" s="72"/>
      <c r="AM79" s="72"/>
      <c r="AN79" s="149"/>
      <c r="AO79" s="72"/>
      <c r="AU79" s="72"/>
      <c r="AV79" s="149"/>
      <c r="AW79" s="72"/>
      <c r="BC79" s="72"/>
      <c r="BD79" s="149"/>
      <c r="BE79" s="72"/>
      <c r="BK79" s="72"/>
      <c r="BL79" s="149"/>
      <c r="BM79" s="72"/>
      <c r="BS79" s="72"/>
      <c r="BT79" s="149"/>
      <c r="BU79" s="72"/>
    </row>
    <row r="80" spans="1:73" s="71" customFormat="1" ht="15" x14ac:dyDescent="0.2">
      <c r="A80" s="71">
        <v>85</v>
      </c>
      <c r="F80" s="88">
        <v>78</v>
      </c>
      <c r="G80" s="151">
        <v>78</v>
      </c>
      <c r="H80" s="77"/>
      <c r="I80" s="77"/>
      <c r="J80" s="77"/>
      <c r="K80" s="77"/>
      <c r="L80" s="83"/>
      <c r="M80" s="76">
        <f t="shared" si="3"/>
        <v>999</v>
      </c>
      <c r="N80" s="88">
        <v>78</v>
      </c>
      <c r="O80" s="80" t="str">
        <f>IF(BE33="","",BE33)</f>
        <v/>
      </c>
      <c r="P80" s="80" t="str">
        <f>IF(BD33="","",BD33)</f>
        <v/>
      </c>
      <c r="V80" s="72"/>
      <c r="W80" s="149"/>
      <c r="X80" s="72"/>
      <c r="Y80" s="72"/>
      <c r="AE80" s="72"/>
      <c r="AF80" s="149"/>
      <c r="AG80" s="72"/>
      <c r="AM80" s="72"/>
      <c r="AN80" s="149"/>
      <c r="AO80" s="72"/>
      <c r="AU80" s="72"/>
      <c r="AV80" s="149"/>
      <c r="AW80" s="72"/>
      <c r="BC80" s="72"/>
      <c r="BD80" s="149"/>
      <c r="BE80" s="72"/>
      <c r="BK80" s="72"/>
      <c r="BL80" s="149"/>
      <c r="BM80" s="72"/>
      <c r="BS80" s="72"/>
      <c r="BT80" s="149"/>
      <c r="BU80" s="72"/>
    </row>
    <row r="81" spans="1:73" s="71" customFormat="1" ht="15" x14ac:dyDescent="0.2">
      <c r="A81" s="71">
        <v>32</v>
      </c>
      <c r="F81" s="88">
        <v>79</v>
      </c>
      <c r="G81" s="151">
        <v>79</v>
      </c>
      <c r="H81" s="77"/>
      <c r="I81" s="77"/>
      <c r="J81" s="77"/>
      <c r="K81" s="77"/>
      <c r="L81" s="83"/>
      <c r="M81" s="76">
        <f t="shared" si="3"/>
        <v>999</v>
      </c>
      <c r="N81" s="88">
        <v>79</v>
      </c>
      <c r="O81" s="80" t="str">
        <f>IF(BE34="","",BE34)</f>
        <v/>
      </c>
      <c r="P81" s="80" t="str">
        <f>IF(BD34="","",BD34)</f>
        <v/>
      </c>
      <c r="V81" s="72"/>
      <c r="W81" s="149"/>
      <c r="X81" s="72"/>
      <c r="Y81" s="72"/>
      <c r="AE81" s="72"/>
      <c r="AF81" s="149"/>
      <c r="AG81" s="72"/>
      <c r="AM81" s="72"/>
      <c r="AN81" s="149"/>
      <c r="AO81" s="72"/>
      <c r="AU81" s="72"/>
      <c r="AV81" s="149"/>
      <c r="AW81" s="72"/>
      <c r="BC81" s="72"/>
      <c r="BD81" s="149"/>
      <c r="BE81" s="72"/>
      <c r="BK81" s="72"/>
      <c r="BL81" s="149"/>
      <c r="BM81" s="72"/>
      <c r="BS81" s="72"/>
      <c r="BT81" s="149"/>
      <c r="BU81" s="72"/>
    </row>
    <row r="82" spans="1:73" s="71" customFormat="1" ht="15" x14ac:dyDescent="0.2">
      <c r="A82" s="71">
        <v>68</v>
      </c>
      <c r="F82" s="88">
        <v>80</v>
      </c>
      <c r="G82" s="151">
        <v>80</v>
      </c>
      <c r="H82" s="77"/>
      <c r="I82" s="77"/>
      <c r="J82" s="77"/>
      <c r="K82" s="77"/>
      <c r="L82" s="83"/>
      <c r="M82" s="76">
        <f t="shared" si="3"/>
        <v>999</v>
      </c>
      <c r="N82" s="88">
        <v>80</v>
      </c>
      <c r="O82" s="80" t="str">
        <f>IF(BE35="","",BE35)</f>
        <v/>
      </c>
      <c r="P82" s="80" t="str">
        <f>IF(BD35="","",BD35)</f>
        <v/>
      </c>
      <c r="V82" s="72"/>
      <c r="W82" s="149"/>
      <c r="X82" s="72"/>
      <c r="Y82" s="72"/>
      <c r="AE82" s="72"/>
      <c r="AF82" s="149"/>
      <c r="AG82" s="72"/>
      <c r="AM82" s="72"/>
      <c r="AN82" s="149"/>
      <c r="AO82" s="72"/>
      <c r="AU82" s="72"/>
      <c r="AV82" s="149"/>
      <c r="AW82" s="72"/>
      <c r="BC82" s="72"/>
      <c r="BD82" s="149"/>
      <c r="BE82" s="72"/>
      <c r="BK82" s="72"/>
      <c r="BL82" s="149"/>
      <c r="BM82" s="72"/>
      <c r="BS82" s="72"/>
      <c r="BT82" s="149"/>
      <c r="BU82" s="72"/>
    </row>
    <row r="83" spans="1:73" s="71" customFormat="1" ht="15" x14ac:dyDescent="0.2">
      <c r="A83" s="71">
        <v>88</v>
      </c>
      <c r="F83" s="88">
        <v>81</v>
      </c>
      <c r="G83" s="71">
        <v>81</v>
      </c>
      <c r="H83" s="77"/>
      <c r="I83" s="77"/>
      <c r="J83" s="77"/>
      <c r="K83" s="77"/>
      <c r="L83" s="83"/>
      <c r="M83" s="76">
        <f t="shared" si="3"/>
        <v>999</v>
      </c>
      <c r="N83" s="88">
        <v>81</v>
      </c>
      <c r="O83" s="80" t="str">
        <f>IF(BM5="","",BM5)</f>
        <v/>
      </c>
      <c r="P83" s="80" t="str">
        <f>IF(BL5="","",BL5)</f>
        <v/>
      </c>
      <c r="V83" s="72"/>
      <c r="W83" s="149"/>
      <c r="X83" s="72"/>
      <c r="Y83" s="72"/>
      <c r="AE83" s="72"/>
      <c r="AF83" s="149"/>
      <c r="AG83" s="72"/>
      <c r="AM83" s="72"/>
      <c r="AN83" s="149"/>
      <c r="AO83" s="72"/>
      <c r="AU83" s="72"/>
      <c r="AV83" s="149"/>
      <c r="AW83" s="72"/>
      <c r="BC83" s="72"/>
      <c r="BD83" s="149"/>
      <c r="BE83" s="72"/>
      <c r="BK83" s="72"/>
      <c r="BL83" s="149"/>
      <c r="BM83" s="72"/>
      <c r="BS83" s="72"/>
      <c r="BT83" s="149"/>
      <c r="BU83" s="72"/>
    </row>
    <row r="84" spans="1:73" s="71" customFormat="1" ht="15" x14ac:dyDescent="0.2">
      <c r="A84" s="71">
        <v>7</v>
      </c>
      <c r="F84" s="88">
        <v>82</v>
      </c>
      <c r="G84" s="71">
        <v>82</v>
      </c>
      <c r="H84" s="77"/>
      <c r="I84" s="77"/>
      <c r="J84" s="78"/>
      <c r="K84" s="78"/>
      <c r="L84" s="66"/>
      <c r="M84" s="76">
        <f t="shared" si="3"/>
        <v>999</v>
      </c>
      <c r="N84" s="88">
        <v>82</v>
      </c>
      <c r="O84" s="80" t="str">
        <f>IF(BM6="","",BM6)</f>
        <v/>
      </c>
      <c r="P84" s="80" t="str">
        <f>IF(BL6="","",BL6)</f>
        <v/>
      </c>
      <c r="V84" s="72"/>
      <c r="W84" s="149"/>
      <c r="X84" s="72"/>
      <c r="Y84" s="72"/>
      <c r="AE84" s="72"/>
      <c r="AF84" s="149"/>
      <c r="AG84" s="72"/>
      <c r="AM84" s="72"/>
      <c r="AN84" s="149"/>
      <c r="AO84" s="72"/>
      <c r="AU84" s="72"/>
      <c r="AV84" s="149"/>
      <c r="AW84" s="72"/>
      <c r="BC84" s="72"/>
      <c r="BD84" s="149"/>
      <c r="BE84" s="72"/>
      <c r="BK84" s="72"/>
      <c r="BL84" s="149"/>
      <c r="BM84" s="72"/>
      <c r="BS84" s="72"/>
      <c r="BT84" s="149"/>
      <c r="BU84" s="72"/>
    </row>
    <row r="85" spans="1:73" ht="15" x14ac:dyDescent="0.2">
      <c r="A85">
        <v>70</v>
      </c>
      <c r="F85" s="88">
        <v>83</v>
      </c>
      <c r="G85">
        <v>83</v>
      </c>
      <c r="H85" s="77"/>
      <c r="I85" s="77"/>
      <c r="J85" s="77"/>
      <c r="K85" s="77"/>
      <c r="L85" s="83"/>
      <c r="M85" s="76">
        <f t="shared" si="3"/>
        <v>999</v>
      </c>
      <c r="N85" s="88">
        <v>83</v>
      </c>
      <c r="O85" s="80" t="str">
        <f>IF(BM7="","",BM7)</f>
        <v/>
      </c>
      <c r="P85" s="80" t="str">
        <f>IF(BL7="","",BL7)</f>
        <v/>
      </c>
    </row>
    <row r="86" spans="1:73" ht="15" x14ac:dyDescent="0.2">
      <c r="A86" s="4">
        <v>21</v>
      </c>
      <c r="B86" s="4"/>
      <c r="C86" s="4"/>
      <c r="D86" s="4"/>
      <c r="E86" s="4"/>
      <c r="F86" s="88">
        <v>84</v>
      </c>
      <c r="G86" s="21">
        <v>84</v>
      </c>
      <c r="H86" s="77"/>
      <c r="I86" s="77"/>
      <c r="J86" s="78"/>
      <c r="K86" s="78"/>
      <c r="L86" s="66"/>
      <c r="M86" s="76">
        <f t="shared" si="3"/>
        <v>999</v>
      </c>
      <c r="N86" s="88">
        <v>84</v>
      </c>
      <c r="O86" s="80" t="str">
        <f>IF(BM8="","",BM8)</f>
        <v/>
      </c>
      <c r="P86" s="80" t="str">
        <f>IF(BL8="","",BL8)</f>
        <v/>
      </c>
    </row>
    <row r="87" spans="1:73" ht="15" x14ac:dyDescent="0.2">
      <c r="A87">
        <v>31</v>
      </c>
      <c r="F87" s="88">
        <v>85</v>
      </c>
      <c r="G87" s="21">
        <v>85</v>
      </c>
      <c r="H87" s="77"/>
      <c r="I87" s="77"/>
      <c r="J87" s="78"/>
      <c r="K87" s="78"/>
      <c r="L87" s="66"/>
      <c r="M87" s="76">
        <f t="shared" si="3"/>
        <v>999</v>
      </c>
      <c r="N87" s="88">
        <v>85</v>
      </c>
      <c r="O87" s="80" t="str">
        <f>IF(BM14="","",BM14)</f>
        <v/>
      </c>
      <c r="P87" s="80" t="str">
        <f>IF(BL14="","",BL14)</f>
        <v/>
      </c>
    </row>
    <row r="88" spans="1:73" ht="15" x14ac:dyDescent="0.2">
      <c r="A88" s="4">
        <v>97</v>
      </c>
      <c r="B88" s="4"/>
      <c r="C88" s="4"/>
      <c r="D88" s="4"/>
      <c r="E88" s="4"/>
      <c r="F88" s="88">
        <v>86</v>
      </c>
      <c r="G88" s="21">
        <v>86</v>
      </c>
      <c r="H88" s="77"/>
      <c r="I88" s="77"/>
      <c r="J88" s="77"/>
      <c r="K88" s="77"/>
      <c r="L88" s="83"/>
      <c r="M88" s="76">
        <f t="shared" si="3"/>
        <v>999</v>
      </c>
      <c r="N88" s="88">
        <v>86</v>
      </c>
      <c r="O88" s="80" t="str">
        <f>IF(BM15="","",BM15)</f>
        <v/>
      </c>
      <c r="P88" s="80" t="str">
        <f>IF(BL15="","",BL15)</f>
        <v/>
      </c>
    </row>
    <row r="89" spans="1:73" ht="15" x14ac:dyDescent="0.2">
      <c r="A89">
        <v>56</v>
      </c>
      <c r="F89" s="88">
        <v>87</v>
      </c>
      <c r="G89">
        <v>87</v>
      </c>
      <c r="H89" s="77"/>
      <c r="I89" s="81"/>
      <c r="J89" s="78"/>
      <c r="K89" s="78"/>
      <c r="L89" s="66"/>
      <c r="M89" s="76">
        <f t="shared" si="3"/>
        <v>999</v>
      </c>
      <c r="N89" s="88">
        <v>87</v>
      </c>
      <c r="O89" s="80" t="str">
        <f>IF(BM16="","",BM16)</f>
        <v/>
      </c>
      <c r="P89" s="80" t="str">
        <f>IF(BL16="","",BL16)</f>
        <v/>
      </c>
    </row>
    <row r="90" spans="1:73" ht="15" x14ac:dyDescent="0.2">
      <c r="A90">
        <v>47</v>
      </c>
      <c r="F90" s="88">
        <v>88</v>
      </c>
      <c r="G90">
        <v>88</v>
      </c>
      <c r="H90" s="77"/>
      <c r="I90" s="77"/>
      <c r="J90" s="77"/>
      <c r="K90" s="77"/>
      <c r="L90" s="83"/>
      <c r="M90" s="76">
        <f t="shared" si="3"/>
        <v>999</v>
      </c>
      <c r="N90" s="88">
        <v>88</v>
      </c>
      <c r="O90" s="80" t="str">
        <f>IF(BM17="","",BM17)</f>
        <v/>
      </c>
      <c r="P90" s="80" t="str">
        <f>IF(BL17="","",BL17)</f>
        <v/>
      </c>
    </row>
    <row r="91" spans="1:73" ht="15" x14ac:dyDescent="0.2">
      <c r="A91">
        <v>84</v>
      </c>
      <c r="F91" s="88">
        <v>89</v>
      </c>
      <c r="G91" s="21">
        <v>89</v>
      </c>
      <c r="H91" s="77"/>
      <c r="I91" s="77"/>
      <c r="J91" s="78"/>
      <c r="K91" s="78"/>
      <c r="L91" s="66"/>
      <c r="M91" s="76">
        <f t="shared" si="3"/>
        <v>999</v>
      </c>
      <c r="N91" s="88">
        <v>89</v>
      </c>
      <c r="O91" s="80" t="str">
        <f>IF(BM23="","",BM23)</f>
        <v/>
      </c>
      <c r="P91" s="80" t="str">
        <f>IF(BL23="","",BL23)</f>
        <v/>
      </c>
    </row>
    <row r="92" spans="1:73" ht="15" x14ac:dyDescent="0.2">
      <c r="A92" s="4">
        <v>26</v>
      </c>
      <c r="B92" s="4"/>
      <c r="C92" s="4"/>
      <c r="D92" s="4"/>
      <c r="E92" s="4"/>
      <c r="F92" s="88">
        <v>90</v>
      </c>
      <c r="G92">
        <v>90</v>
      </c>
      <c r="H92" s="77"/>
      <c r="I92" s="77"/>
      <c r="J92" s="78"/>
      <c r="K92" s="78"/>
      <c r="L92" s="66"/>
      <c r="M92" s="76">
        <f t="shared" si="3"/>
        <v>999</v>
      </c>
      <c r="N92" s="88">
        <v>90</v>
      </c>
      <c r="O92" s="80" t="str">
        <f>IF(BM24="","",BM24)</f>
        <v/>
      </c>
      <c r="P92" s="80" t="str">
        <f>IF(BL24="","",BL24)</f>
        <v/>
      </c>
    </row>
    <row r="93" spans="1:73" ht="15" x14ac:dyDescent="0.2">
      <c r="A93">
        <v>37</v>
      </c>
      <c r="F93" s="88">
        <v>91</v>
      </c>
      <c r="G93" s="21">
        <v>91</v>
      </c>
      <c r="H93" s="77"/>
      <c r="I93" s="77"/>
      <c r="J93" s="77"/>
      <c r="K93" s="77"/>
      <c r="L93" s="83"/>
      <c r="M93" s="76">
        <f t="shared" si="3"/>
        <v>999</v>
      </c>
      <c r="N93" s="88">
        <v>91</v>
      </c>
      <c r="O93" s="80" t="str">
        <f>IF(BM25="","",BM25)</f>
        <v/>
      </c>
      <c r="P93" s="80" t="str">
        <f>IF(BL25="","",BL25)</f>
        <v/>
      </c>
    </row>
    <row r="94" spans="1:73" ht="15" x14ac:dyDescent="0.2">
      <c r="A94">
        <v>43</v>
      </c>
      <c r="F94" s="88">
        <v>92</v>
      </c>
      <c r="G94" s="21">
        <v>92</v>
      </c>
      <c r="H94" s="77"/>
      <c r="I94" s="77"/>
      <c r="J94" s="77"/>
      <c r="K94" s="77"/>
      <c r="L94" s="83"/>
      <c r="M94" s="76">
        <f t="shared" si="3"/>
        <v>999</v>
      </c>
      <c r="N94" s="88">
        <v>92</v>
      </c>
      <c r="O94" s="80" t="str">
        <f>IF(BM26="","",BM26)</f>
        <v/>
      </c>
      <c r="P94" s="80" t="str">
        <f>IF(BL26="","",BL26)</f>
        <v/>
      </c>
    </row>
    <row r="95" spans="1:73" ht="15" x14ac:dyDescent="0.2">
      <c r="A95">
        <v>6</v>
      </c>
      <c r="F95" s="88">
        <v>93</v>
      </c>
      <c r="G95">
        <v>93</v>
      </c>
      <c r="H95" s="77"/>
      <c r="I95" s="77"/>
      <c r="J95" s="78"/>
      <c r="K95" s="78"/>
      <c r="L95" s="66"/>
      <c r="M95" s="76">
        <f t="shared" si="3"/>
        <v>999</v>
      </c>
      <c r="N95" s="88">
        <v>93</v>
      </c>
      <c r="O95" s="80" t="str">
        <f>IF(BM32="","",BM32)</f>
        <v/>
      </c>
      <c r="P95" s="80" t="str">
        <f>IF(BL32="","",BL32)</f>
        <v/>
      </c>
    </row>
    <row r="96" spans="1:73" ht="15" x14ac:dyDescent="0.2">
      <c r="A96" s="4">
        <v>41</v>
      </c>
      <c r="B96" s="4"/>
      <c r="C96" s="4"/>
      <c r="D96" s="4"/>
      <c r="E96" s="4"/>
      <c r="F96" s="88">
        <v>94</v>
      </c>
      <c r="G96">
        <v>94</v>
      </c>
      <c r="H96" s="77"/>
      <c r="I96" s="77"/>
      <c r="J96" s="77"/>
      <c r="K96" s="77"/>
      <c r="L96" s="83"/>
      <c r="M96" s="76">
        <f t="shared" si="3"/>
        <v>999</v>
      </c>
      <c r="N96" s="88">
        <v>94</v>
      </c>
      <c r="O96" s="80" t="str">
        <f>IF(BM33="","",BM33)</f>
        <v/>
      </c>
      <c r="P96" s="80" t="str">
        <f>IF(BL33="","",BL33)</f>
        <v/>
      </c>
    </row>
    <row r="97" spans="1:16" ht="15" x14ac:dyDescent="0.2">
      <c r="A97" s="4">
        <v>63</v>
      </c>
      <c r="B97" s="4"/>
      <c r="C97" s="4"/>
      <c r="D97" s="4"/>
      <c r="E97" s="4"/>
      <c r="F97" s="88">
        <v>95</v>
      </c>
      <c r="G97">
        <v>95</v>
      </c>
      <c r="H97" s="77"/>
      <c r="I97" s="77"/>
      <c r="J97" s="77"/>
      <c r="K97" s="77"/>
      <c r="L97" s="83"/>
      <c r="M97" s="76">
        <f t="shared" si="3"/>
        <v>999</v>
      </c>
      <c r="N97" s="88">
        <v>95</v>
      </c>
      <c r="O97" s="80" t="str">
        <f>IF(BM34="","",BM34)</f>
        <v/>
      </c>
      <c r="P97" s="80" t="str">
        <f>IF(BL34="","",BL34)</f>
        <v/>
      </c>
    </row>
    <row r="98" spans="1:16" ht="15" x14ac:dyDescent="0.2">
      <c r="A98" s="8">
        <v>12</v>
      </c>
      <c r="B98" s="8"/>
      <c r="C98" s="8"/>
      <c r="D98" s="8"/>
      <c r="E98" s="8"/>
      <c r="F98" s="88">
        <v>96</v>
      </c>
      <c r="G98" s="21">
        <v>96</v>
      </c>
      <c r="H98" s="81"/>
      <c r="I98" s="81"/>
      <c r="J98" s="77"/>
      <c r="K98" s="77"/>
      <c r="L98" s="84"/>
      <c r="M98" s="76">
        <f t="shared" si="3"/>
        <v>999</v>
      </c>
      <c r="N98" s="88">
        <v>96</v>
      </c>
      <c r="O98" s="80" t="str">
        <f>IF(BM35="","",BM35)</f>
        <v/>
      </c>
      <c r="P98" s="80" t="str">
        <f>IF(BL35="","",BL35)</f>
        <v/>
      </c>
    </row>
    <row r="99" spans="1:16" ht="15" x14ac:dyDescent="0.2">
      <c r="A99" s="4">
        <v>46</v>
      </c>
      <c r="B99" s="4"/>
      <c r="C99" s="4"/>
      <c r="D99" s="4"/>
      <c r="E99" s="4"/>
      <c r="F99" s="88">
        <v>97</v>
      </c>
      <c r="G99">
        <v>97</v>
      </c>
      <c r="H99" s="81"/>
      <c r="I99" s="81"/>
      <c r="J99" s="78"/>
      <c r="K99" s="78"/>
      <c r="L99" s="66"/>
      <c r="M99" s="76">
        <f t="shared" si="3"/>
        <v>999</v>
      </c>
      <c r="N99" s="88">
        <v>97</v>
      </c>
      <c r="O99" s="80" t="str">
        <f>IF(BU5="","",BU5)</f>
        <v/>
      </c>
      <c r="P99" s="80" t="str">
        <f>IF(BT5="","",BT5)</f>
        <v/>
      </c>
    </row>
    <row r="100" spans="1:16" ht="15" x14ac:dyDescent="0.2">
      <c r="A100" s="4">
        <v>96</v>
      </c>
      <c r="B100" s="4"/>
      <c r="C100" s="4"/>
      <c r="D100" s="4"/>
      <c r="E100" s="4"/>
      <c r="F100" s="88">
        <v>98</v>
      </c>
      <c r="G100" s="21">
        <v>98</v>
      </c>
      <c r="H100" s="77"/>
      <c r="I100" s="77"/>
      <c r="J100" s="77"/>
      <c r="K100" s="77"/>
      <c r="L100" s="83"/>
      <c r="M100" s="76">
        <f t="shared" si="3"/>
        <v>999</v>
      </c>
      <c r="N100" s="88">
        <v>98</v>
      </c>
      <c r="O100" s="80" t="str">
        <f>IF(BU6="","",BU6)</f>
        <v/>
      </c>
      <c r="P100" s="80" t="str">
        <f>IF(BT6="","",BT6)</f>
        <v/>
      </c>
    </row>
    <row r="101" spans="1:16" ht="15" x14ac:dyDescent="0.2">
      <c r="A101" s="4">
        <v>89</v>
      </c>
      <c r="B101" s="4"/>
      <c r="C101" s="4"/>
      <c r="D101" s="4"/>
      <c r="E101" s="4"/>
      <c r="F101" s="88">
        <v>99</v>
      </c>
      <c r="G101" s="21">
        <v>99</v>
      </c>
      <c r="H101" s="77"/>
      <c r="I101" s="77"/>
      <c r="J101" s="78"/>
      <c r="K101" s="78"/>
      <c r="L101" s="66"/>
      <c r="M101" s="76">
        <f t="shared" si="3"/>
        <v>999</v>
      </c>
      <c r="N101" s="88">
        <v>99</v>
      </c>
      <c r="O101" s="80" t="str">
        <f>IF(BU7="","",BU7)</f>
        <v/>
      </c>
      <c r="P101" s="80" t="str">
        <f>IF(BT7="","",BT7)</f>
        <v/>
      </c>
    </row>
    <row r="102" spans="1:16" ht="15" x14ac:dyDescent="0.2">
      <c r="A102">
        <v>44</v>
      </c>
      <c r="F102" s="88">
        <v>100</v>
      </c>
      <c r="G102">
        <v>100</v>
      </c>
      <c r="H102" s="77"/>
      <c r="I102" s="77"/>
      <c r="J102" s="78"/>
      <c r="K102" s="78"/>
      <c r="L102" s="66"/>
      <c r="M102" s="76">
        <f t="shared" si="3"/>
        <v>999</v>
      </c>
      <c r="N102" s="88">
        <v>100</v>
      </c>
      <c r="O102" s="80" t="str">
        <f>IF(BU8="","",BU8)</f>
        <v/>
      </c>
      <c r="P102" s="80" t="str">
        <f>IF(BT8="","",BT8)</f>
        <v/>
      </c>
    </row>
  </sheetData>
  <sheetProtection sheet="1" objects="1" scenarios="1"/>
  <sortState ref="A3:M128">
    <sortCondition ref="M3:M128"/>
  </sortState>
  <customSheetViews>
    <customSheetView guid="{B1DF6B9E-725A-4A8E-ABAB-4CF1AE6CB621}" scale="60" showGridLines="0" printArea="1" hiddenColumns="1" topLeftCell="H1">
      <selection activeCell="O1" sqref="O1:P1048576"/>
      <colBreaks count="2" manualBreakCount="2">
        <brk id="17" max="1048575" man="1"/>
        <brk id="18" max="1048575" man="1"/>
      </colBreaks>
      <pageMargins left="0.23622047244094502" right="0.23622047244094502" top="0.74803149606299202" bottom="0.74803149606299202" header="0.31496062992126" footer="0.31496062992126"/>
      <pageSetup paperSize="9" scale="120" fitToHeight="0" orientation="portrait" horizontalDpi="4294967292" verticalDpi="4294967292" r:id="rId1"/>
      <headerFooter alignWithMargins="0"/>
    </customSheetView>
  </customSheetViews>
  <mergeCells count="28">
    <mergeCell ref="BA29:BE30"/>
    <mergeCell ref="BI29:BM30"/>
    <mergeCell ref="BI20:BM21"/>
    <mergeCell ref="T40:AG42"/>
    <mergeCell ref="T2:X3"/>
    <mergeCell ref="T11:X12"/>
    <mergeCell ref="T20:X21"/>
    <mergeCell ref="T29:X30"/>
    <mergeCell ref="AC29:AG30"/>
    <mergeCell ref="AC20:AG21"/>
    <mergeCell ref="AC11:AG12"/>
    <mergeCell ref="AC2:AG3"/>
    <mergeCell ref="BQ2:BU3"/>
    <mergeCell ref="BA2:BE3"/>
    <mergeCell ref="BA11:BE12"/>
    <mergeCell ref="BA20:BE21"/>
    <mergeCell ref="AK40:AW42"/>
    <mergeCell ref="BA40:BM42"/>
    <mergeCell ref="AK2:AO3"/>
    <mergeCell ref="AK11:AO12"/>
    <mergeCell ref="AK20:AO21"/>
    <mergeCell ref="AK29:AO30"/>
    <mergeCell ref="AS29:AW30"/>
    <mergeCell ref="BI11:BM12"/>
    <mergeCell ref="BI2:BM3"/>
    <mergeCell ref="AS20:AW21"/>
    <mergeCell ref="AS11:AW12"/>
    <mergeCell ref="AS2:AW3"/>
  </mergeCells>
  <conditionalFormatting sqref="T1:AG1">
    <cfRule type="containsText" dxfId="17" priority="4" operator="containsText" text="Eingabe o.k.">
      <formula>NOT(ISERROR(SEARCH("Eingabe o.k.",T1)))</formula>
    </cfRule>
    <cfRule type="cellIs" dxfId="16" priority="5" operator="equal">
      <formula>"""Eingabe o.k."""</formula>
    </cfRule>
  </conditionalFormatting>
  <conditionalFormatting sqref="T40">
    <cfRule type="containsText" dxfId="15" priority="3" operator="containsText" text="Eingabe o.k.">
      <formula>NOT(ISERROR(SEARCH("Eingabe o.k.",T40)))</formula>
    </cfRule>
  </conditionalFormatting>
  <conditionalFormatting sqref="AK40:AW42">
    <cfRule type="containsText" dxfId="14" priority="2" operator="containsText" text="Eingabe o.k.">
      <formula>NOT(ISERROR(SEARCH("Eingabe o.k.",AK40)))</formula>
    </cfRule>
  </conditionalFormatting>
  <conditionalFormatting sqref="BA40:BM42">
    <cfRule type="containsText" dxfId="13" priority="1" operator="containsText" text="Eingabe o.k.">
      <formula>NOT(ISERROR(SEARCH("Eingabe o.k.",BA40)))</formula>
    </cfRule>
  </conditionalFormatting>
  <dataValidations count="1">
    <dataValidation type="whole" allowBlank="1" showInputMessage="1" showErrorMessage="1" errorTitle="Ganze Zahl" error="Punkte dürfen nur als ganze Zahl eingetragen werden." sqref="W43:W1048576 BT1:BT1048576 AN43:AN1048576 AF43:AF1048576 BD43:BD1048576 AV43:AV1048576 AF1:AF39 BL43:BL1048576 AV1:AV39 AN1:AN39 BL1:BL39 BD1:BD39 W1:W37">
      <formula1>-1000</formula1>
      <formula2>99999999999</formula2>
    </dataValidation>
  </dataValidations>
  <pageMargins left="0.23622047244094502" right="0.23622047244094502" top="0.74803149606299202" bottom="0.74803149606299202" header="0.31496062992126" footer="0.31496062992126"/>
  <pageSetup paperSize="9" scale="120" fitToHeight="0" orientation="portrait" horizontalDpi="4294967292" verticalDpi="4294967292" r:id="rId2"/>
  <headerFooter alignWithMargins="0"/>
  <colBreaks count="2" manualBreakCount="2">
    <brk id="17" max="1048575" man="1"/>
    <brk id="18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N132"/>
  <sheetViews>
    <sheetView topLeftCell="B1" workbookViewId="0">
      <selection activeCell="D7" sqref="D7:G132"/>
    </sheetView>
  </sheetViews>
  <sheetFormatPr baseColWidth="10" defaultRowHeight="12.75" x14ac:dyDescent="0.2"/>
  <cols>
    <col min="1" max="1" width="11" hidden="1" customWidth="1"/>
    <col min="2" max="2" width="4.625" customWidth="1"/>
    <col min="3" max="3" width="4.5" customWidth="1"/>
    <col min="4" max="4" width="6.25" customWidth="1"/>
    <col min="5" max="5" width="15.125" customWidth="1"/>
    <col min="6" max="6" width="14.875" customWidth="1"/>
    <col min="7" max="7" width="14.875" style="5" customWidth="1"/>
    <col min="8" max="9" width="13.375" style="5" customWidth="1"/>
    <col min="10" max="10" width="14.375" style="5" customWidth="1"/>
    <col min="11" max="12" width="13.375" style="5" customWidth="1"/>
    <col min="13" max="13" width="12.375" style="5" customWidth="1"/>
  </cols>
  <sheetData>
    <row r="1" spans="1:14" x14ac:dyDescent="0.2">
      <c r="E1" s="12"/>
      <c r="F1" s="36"/>
      <c r="G1" s="36"/>
      <c r="H1" s="36"/>
      <c r="I1" s="36"/>
      <c r="J1" s="36"/>
      <c r="K1" s="36"/>
      <c r="L1" s="36"/>
      <c r="M1" s="36"/>
      <c r="N1" s="36"/>
    </row>
    <row r="2" spans="1:14" x14ac:dyDescent="0.2">
      <c r="E2" s="12"/>
      <c r="F2" s="30"/>
      <c r="G2" s="30"/>
      <c r="H2" s="36"/>
      <c r="I2" s="36"/>
      <c r="J2" s="36"/>
      <c r="K2" s="36"/>
      <c r="L2" s="36"/>
      <c r="M2" s="36"/>
      <c r="N2" s="12"/>
    </row>
    <row r="6" spans="1:14" s="1" customFormat="1" ht="16.5" customHeight="1" x14ac:dyDescent="0.2">
      <c r="B6" s="2"/>
      <c r="C6" s="2"/>
      <c r="D6" s="7" t="s">
        <v>2</v>
      </c>
      <c r="E6" s="34" t="s">
        <v>0</v>
      </c>
      <c r="F6" s="34" t="s">
        <v>1</v>
      </c>
      <c r="G6" s="39" t="s">
        <v>3</v>
      </c>
      <c r="H6" s="6"/>
      <c r="I6" s="6"/>
      <c r="J6" s="6"/>
      <c r="K6" s="6"/>
      <c r="L6" s="6"/>
      <c r="M6" s="7"/>
    </row>
    <row r="7" spans="1:14" x14ac:dyDescent="0.2">
      <c r="A7" t="str">
        <f t="shared" ref="A7" si="0">IF(E7="","x","")</f>
        <v/>
      </c>
      <c r="B7" s="3">
        <f ca="1">RAND()</f>
        <v>0.44045349918910115</v>
      </c>
      <c r="E7" s="9" t="s">
        <v>141</v>
      </c>
      <c r="F7" s="9" t="s">
        <v>177</v>
      </c>
      <c r="G7" s="160">
        <v>153</v>
      </c>
    </row>
    <row r="8" spans="1:14" x14ac:dyDescent="0.2">
      <c r="A8" t="str">
        <f t="shared" ref="A8:A71" si="1">IF(E8="","x","")</f>
        <v/>
      </c>
      <c r="B8" s="3">
        <f t="shared" ref="B8:B71" ca="1" si="2">RAND()</f>
        <v>0.53003649988272905</v>
      </c>
      <c r="E8" s="9" t="s">
        <v>129</v>
      </c>
      <c r="F8" s="9" t="s">
        <v>165</v>
      </c>
      <c r="G8" s="160">
        <v>133</v>
      </c>
    </row>
    <row r="9" spans="1:14" x14ac:dyDescent="0.2">
      <c r="A9" t="str">
        <f t="shared" si="1"/>
        <v/>
      </c>
      <c r="B9" s="3">
        <f t="shared" ca="1" si="2"/>
        <v>0.64770672408791796</v>
      </c>
      <c r="E9" s="9" t="s">
        <v>161</v>
      </c>
      <c r="F9" s="9" t="s">
        <v>182</v>
      </c>
      <c r="G9" s="160">
        <v>166</v>
      </c>
    </row>
    <row r="10" spans="1:14" x14ac:dyDescent="0.2">
      <c r="A10" t="str">
        <f t="shared" si="1"/>
        <v/>
      </c>
      <c r="B10" s="3">
        <f t="shared" ca="1" si="2"/>
        <v>0.33853333398626972</v>
      </c>
      <c r="E10" s="9" t="s">
        <v>130</v>
      </c>
      <c r="F10" s="9" t="s">
        <v>166</v>
      </c>
      <c r="G10" s="160">
        <v>134</v>
      </c>
    </row>
    <row r="11" spans="1:14" x14ac:dyDescent="0.2">
      <c r="A11" t="str">
        <f t="shared" si="1"/>
        <v/>
      </c>
      <c r="B11" s="3">
        <f t="shared" ca="1" si="2"/>
        <v>0.56052087570984654</v>
      </c>
      <c r="E11" s="9" t="s">
        <v>139</v>
      </c>
      <c r="F11" s="9" t="s">
        <v>175</v>
      </c>
      <c r="G11" s="160">
        <v>148</v>
      </c>
    </row>
    <row r="12" spans="1:14" x14ac:dyDescent="0.2">
      <c r="A12" t="str">
        <f t="shared" si="1"/>
        <v/>
      </c>
      <c r="B12" s="3">
        <f t="shared" ca="1" si="2"/>
        <v>0.64105725532326918</v>
      </c>
      <c r="C12" s="3" t="e">
        <f ca="1">RANK(B12,#REF!)</f>
        <v>#REF!</v>
      </c>
      <c r="E12" s="9" t="s">
        <v>137</v>
      </c>
      <c r="F12" s="9" t="s">
        <v>173</v>
      </c>
      <c r="G12" s="160">
        <v>146</v>
      </c>
    </row>
    <row r="13" spans="1:14" x14ac:dyDescent="0.2">
      <c r="A13" t="str">
        <f t="shared" si="1"/>
        <v/>
      </c>
      <c r="B13" s="3">
        <f t="shared" ca="1" si="2"/>
        <v>0.13874327266806397</v>
      </c>
      <c r="E13" s="12" t="s">
        <v>135</v>
      </c>
      <c r="F13" s="12" t="s">
        <v>171</v>
      </c>
      <c r="G13" s="159">
        <v>142</v>
      </c>
    </row>
    <row r="14" spans="1:14" x14ac:dyDescent="0.2">
      <c r="A14" t="str">
        <f t="shared" si="1"/>
        <v/>
      </c>
      <c r="B14" s="3">
        <f t="shared" ca="1" si="2"/>
        <v>0.28001213047445062</v>
      </c>
      <c r="E14" s="12" t="s">
        <v>133</v>
      </c>
      <c r="F14" s="12" t="s">
        <v>169</v>
      </c>
      <c r="G14" s="159">
        <v>137</v>
      </c>
    </row>
    <row r="15" spans="1:14" x14ac:dyDescent="0.2">
      <c r="A15" t="str">
        <f t="shared" si="1"/>
        <v/>
      </c>
      <c r="B15" s="3">
        <f t="shared" ca="1" si="2"/>
        <v>0.52410224698175567</v>
      </c>
      <c r="E15" s="12" t="s">
        <v>116</v>
      </c>
      <c r="F15" s="12" t="s">
        <v>149</v>
      </c>
      <c r="G15" s="159">
        <v>108</v>
      </c>
    </row>
    <row r="16" spans="1:14" x14ac:dyDescent="0.2">
      <c r="A16" t="str">
        <f t="shared" si="1"/>
        <v/>
      </c>
      <c r="B16" s="3">
        <f t="shared" ca="1" si="2"/>
        <v>0.55439746645304155</v>
      </c>
      <c r="E16" s="12" t="s">
        <v>121</v>
      </c>
      <c r="F16" s="12" t="s">
        <v>154</v>
      </c>
      <c r="G16" s="159">
        <v>118</v>
      </c>
    </row>
    <row r="17" spans="1:7" x14ac:dyDescent="0.2">
      <c r="A17" t="str">
        <f t="shared" si="1"/>
        <v/>
      </c>
      <c r="B17" s="3">
        <f t="shared" ca="1" si="2"/>
        <v>0.45097031160515988</v>
      </c>
      <c r="E17" s="12" t="s">
        <v>132</v>
      </c>
      <c r="F17" s="12" t="s">
        <v>168</v>
      </c>
      <c r="G17" s="159">
        <v>136</v>
      </c>
    </row>
    <row r="18" spans="1:7" x14ac:dyDescent="0.2">
      <c r="A18" t="str">
        <f t="shared" si="1"/>
        <v/>
      </c>
      <c r="B18" s="3">
        <f t="shared" ca="1" si="2"/>
        <v>0.5017808623524076</v>
      </c>
      <c r="E18" s="12" t="s">
        <v>143</v>
      </c>
      <c r="F18" s="12" t="s">
        <v>179</v>
      </c>
      <c r="G18" s="159">
        <v>157</v>
      </c>
    </row>
    <row r="19" spans="1:7" x14ac:dyDescent="0.2">
      <c r="A19" t="str">
        <f t="shared" si="1"/>
        <v/>
      </c>
      <c r="B19" s="3">
        <f t="shared" ca="1" si="2"/>
        <v>0.43716453202720751</v>
      </c>
      <c r="E19" s="12" t="s">
        <v>144</v>
      </c>
      <c r="F19" s="12" t="s">
        <v>180</v>
      </c>
      <c r="G19" s="159">
        <v>159</v>
      </c>
    </row>
    <row r="20" spans="1:7" x14ac:dyDescent="0.2">
      <c r="A20" t="str">
        <f t="shared" si="1"/>
        <v/>
      </c>
      <c r="B20" s="3">
        <f t="shared" ca="1" si="2"/>
        <v>0.32350479191841242</v>
      </c>
      <c r="C20" s="3" t="e">
        <f ca="1">RANK(B20,#REF!)</f>
        <v>#REF!</v>
      </c>
      <c r="E20" s="12" t="s">
        <v>162</v>
      </c>
      <c r="F20" s="12" t="s">
        <v>183</v>
      </c>
      <c r="G20" s="159">
        <v>167</v>
      </c>
    </row>
    <row r="21" spans="1:7" x14ac:dyDescent="0.2">
      <c r="A21" t="str">
        <f t="shared" si="1"/>
        <v/>
      </c>
      <c r="B21" s="3">
        <f t="shared" ca="1" si="2"/>
        <v>0.32297532257487727</v>
      </c>
      <c r="C21" s="3" t="e">
        <f ca="1">RANK(B21,#REF!)</f>
        <v>#REF!</v>
      </c>
      <c r="E21" s="12" t="s">
        <v>119</v>
      </c>
      <c r="F21" s="12" t="s">
        <v>152</v>
      </c>
      <c r="G21" s="159">
        <v>115</v>
      </c>
    </row>
    <row r="22" spans="1:7" x14ac:dyDescent="0.2">
      <c r="A22" t="str">
        <f t="shared" si="1"/>
        <v/>
      </c>
      <c r="B22" s="3">
        <f t="shared" ca="1" si="2"/>
        <v>0.78782321730448313</v>
      </c>
      <c r="E22" s="12" t="s">
        <v>134</v>
      </c>
      <c r="F22" s="12" t="s">
        <v>170</v>
      </c>
      <c r="G22" s="159">
        <v>138</v>
      </c>
    </row>
    <row r="23" spans="1:7" x14ac:dyDescent="0.2">
      <c r="A23" t="str">
        <f t="shared" si="1"/>
        <v/>
      </c>
      <c r="B23" s="3">
        <f t="shared" ca="1" si="2"/>
        <v>0.74110408425530605</v>
      </c>
      <c r="E23" s="12" t="s">
        <v>125</v>
      </c>
      <c r="F23" s="12" t="s">
        <v>158</v>
      </c>
      <c r="G23" s="159">
        <v>126</v>
      </c>
    </row>
    <row r="24" spans="1:7" x14ac:dyDescent="0.2">
      <c r="A24" t="str">
        <f t="shared" si="1"/>
        <v/>
      </c>
      <c r="B24" s="3">
        <f t="shared" ca="1" si="2"/>
        <v>0.20224267879105051</v>
      </c>
      <c r="E24" s="12" t="s">
        <v>123</v>
      </c>
      <c r="F24" s="12" t="s">
        <v>156</v>
      </c>
      <c r="G24" s="159">
        <v>121</v>
      </c>
    </row>
    <row r="25" spans="1:7" x14ac:dyDescent="0.2">
      <c r="A25" t="str">
        <f t="shared" si="1"/>
        <v/>
      </c>
      <c r="B25" s="3">
        <f t="shared" ca="1" si="2"/>
        <v>0.41763221898067637</v>
      </c>
      <c r="E25" s="12" t="s">
        <v>120</v>
      </c>
      <c r="F25" s="12" t="s">
        <v>153</v>
      </c>
      <c r="G25" s="159">
        <v>116</v>
      </c>
    </row>
    <row r="26" spans="1:7" x14ac:dyDescent="0.2">
      <c r="A26" t="str">
        <f t="shared" si="1"/>
        <v/>
      </c>
      <c r="B26" s="3">
        <f t="shared" ca="1" si="2"/>
        <v>0.55748903685528384</v>
      </c>
      <c r="E26" s="12" t="s">
        <v>140</v>
      </c>
      <c r="F26" s="12" t="s">
        <v>176</v>
      </c>
      <c r="G26" s="159">
        <v>152</v>
      </c>
    </row>
    <row r="27" spans="1:7" x14ac:dyDescent="0.2">
      <c r="A27" t="str">
        <f t="shared" si="1"/>
        <v/>
      </c>
      <c r="B27" s="3">
        <f t="shared" ca="1" si="2"/>
        <v>0.40734320629641063</v>
      </c>
      <c r="E27" s="12" t="s">
        <v>122</v>
      </c>
      <c r="F27" s="12" t="s">
        <v>155</v>
      </c>
      <c r="G27" s="159">
        <v>119</v>
      </c>
    </row>
    <row r="28" spans="1:7" x14ac:dyDescent="0.2">
      <c r="A28" t="str">
        <f t="shared" si="1"/>
        <v/>
      </c>
      <c r="B28" s="3">
        <f t="shared" ca="1" si="2"/>
        <v>0.56015244786894269</v>
      </c>
      <c r="E28" s="12" t="s">
        <v>117</v>
      </c>
      <c r="F28" s="12" t="s">
        <v>150</v>
      </c>
      <c r="G28" s="159">
        <v>113</v>
      </c>
    </row>
    <row r="29" spans="1:7" x14ac:dyDescent="0.2">
      <c r="A29" t="str">
        <f t="shared" si="1"/>
        <v/>
      </c>
      <c r="B29" s="3">
        <f t="shared" ca="1" si="2"/>
        <v>0.49906733544991932</v>
      </c>
      <c r="E29" s="12" t="s">
        <v>112</v>
      </c>
      <c r="F29" s="12" t="s">
        <v>145</v>
      </c>
      <c r="G29" s="159">
        <v>100</v>
      </c>
    </row>
    <row r="30" spans="1:7" x14ac:dyDescent="0.2">
      <c r="A30" t="str">
        <f t="shared" si="1"/>
        <v/>
      </c>
      <c r="B30" s="3">
        <f t="shared" ca="1" si="2"/>
        <v>0.34784944309734267</v>
      </c>
      <c r="E30" s="12" t="s">
        <v>126</v>
      </c>
      <c r="F30" s="12" t="s">
        <v>159</v>
      </c>
      <c r="G30" s="159">
        <v>127</v>
      </c>
    </row>
    <row r="31" spans="1:7" x14ac:dyDescent="0.2">
      <c r="A31" t="str">
        <f t="shared" si="1"/>
        <v/>
      </c>
      <c r="B31" s="3">
        <f t="shared" ca="1" si="2"/>
        <v>0.38474273585259156</v>
      </c>
      <c r="E31" s="12" t="s">
        <v>127</v>
      </c>
      <c r="F31" s="12" t="s">
        <v>163</v>
      </c>
      <c r="G31" s="159">
        <v>129</v>
      </c>
    </row>
    <row r="32" spans="1:7" x14ac:dyDescent="0.2">
      <c r="A32" t="str">
        <f t="shared" si="1"/>
        <v/>
      </c>
      <c r="B32" s="3">
        <f t="shared" ca="1" si="2"/>
        <v>0.86123224926508324</v>
      </c>
      <c r="E32" s="12" t="s">
        <v>124</v>
      </c>
      <c r="F32" s="12" t="s">
        <v>157</v>
      </c>
      <c r="G32" s="159">
        <v>123</v>
      </c>
    </row>
    <row r="33" spans="1:7" x14ac:dyDescent="0.2">
      <c r="A33" t="str">
        <f t="shared" si="1"/>
        <v/>
      </c>
      <c r="B33" s="3">
        <f t="shared" ca="1" si="2"/>
        <v>0.12826547824676271</v>
      </c>
      <c r="E33" s="12" t="s">
        <v>160</v>
      </c>
      <c r="F33" s="12" t="s">
        <v>181</v>
      </c>
      <c r="G33" s="159">
        <v>161</v>
      </c>
    </row>
    <row r="34" spans="1:7" x14ac:dyDescent="0.2">
      <c r="A34" t="str">
        <f t="shared" si="1"/>
        <v/>
      </c>
      <c r="B34" s="3">
        <f t="shared" ca="1" si="2"/>
        <v>0.65912815430470051</v>
      </c>
      <c r="E34" s="12" t="s">
        <v>136</v>
      </c>
      <c r="F34" s="12" t="s">
        <v>172</v>
      </c>
      <c r="G34" s="159">
        <v>144</v>
      </c>
    </row>
    <row r="35" spans="1:7" x14ac:dyDescent="0.2">
      <c r="A35" t="str">
        <f t="shared" si="1"/>
        <v/>
      </c>
      <c r="B35" s="3">
        <f t="shared" ca="1" si="2"/>
        <v>0.58875796627513755</v>
      </c>
      <c r="E35" s="12" t="s">
        <v>128</v>
      </c>
      <c r="F35" s="12" t="s">
        <v>164</v>
      </c>
      <c r="G35" s="159">
        <v>130</v>
      </c>
    </row>
    <row r="36" spans="1:7" x14ac:dyDescent="0.2">
      <c r="A36" t="str">
        <f t="shared" si="1"/>
        <v/>
      </c>
      <c r="B36" s="3">
        <f t="shared" ca="1" si="2"/>
        <v>0.56173844493049863</v>
      </c>
      <c r="C36" s="3" t="e">
        <f ca="1">RANK(B36,#REF!)</f>
        <v>#REF!</v>
      </c>
      <c r="E36" s="12" t="s">
        <v>138</v>
      </c>
      <c r="F36" s="12" t="s">
        <v>174</v>
      </c>
      <c r="G36" s="159">
        <v>147</v>
      </c>
    </row>
    <row r="37" spans="1:7" x14ac:dyDescent="0.2">
      <c r="A37" t="str">
        <f t="shared" si="1"/>
        <v/>
      </c>
      <c r="B37" s="3">
        <f t="shared" ca="1" si="2"/>
        <v>0.99983711257405961</v>
      </c>
      <c r="E37" s="12" t="s">
        <v>115</v>
      </c>
      <c r="F37" s="12" t="s">
        <v>148</v>
      </c>
      <c r="G37" s="159">
        <v>106</v>
      </c>
    </row>
    <row r="38" spans="1:7" x14ac:dyDescent="0.2">
      <c r="A38" t="str">
        <f t="shared" si="1"/>
        <v/>
      </c>
      <c r="B38" s="3">
        <f t="shared" ca="1" si="2"/>
        <v>1.0642563746763423E-2</v>
      </c>
      <c r="E38" s="12" t="s">
        <v>131</v>
      </c>
      <c r="F38" s="12" t="s">
        <v>167</v>
      </c>
      <c r="G38" s="159">
        <v>135</v>
      </c>
    </row>
    <row r="39" spans="1:7" x14ac:dyDescent="0.2">
      <c r="A39" t="str">
        <f t="shared" si="1"/>
        <v/>
      </c>
      <c r="B39" s="3">
        <f t="shared" ca="1" si="2"/>
        <v>0.13799233810847722</v>
      </c>
      <c r="E39" s="12" t="s">
        <v>114</v>
      </c>
      <c r="F39" s="12" t="s">
        <v>147</v>
      </c>
      <c r="G39" s="159">
        <v>104</v>
      </c>
    </row>
    <row r="40" spans="1:7" x14ac:dyDescent="0.2">
      <c r="A40" t="str">
        <f t="shared" si="1"/>
        <v/>
      </c>
      <c r="B40" s="3">
        <f t="shared" ca="1" si="2"/>
        <v>0.4882469135551889</v>
      </c>
      <c r="E40" s="12" t="s">
        <v>142</v>
      </c>
      <c r="F40" s="12" t="s">
        <v>178</v>
      </c>
      <c r="G40" s="159">
        <v>156</v>
      </c>
    </row>
    <row r="41" spans="1:7" x14ac:dyDescent="0.2">
      <c r="A41" t="str">
        <f t="shared" si="1"/>
        <v/>
      </c>
      <c r="B41" s="3">
        <f t="shared" ca="1" si="2"/>
        <v>5.3316374059748428E-2</v>
      </c>
      <c r="C41" s="3" t="e">
        <f ca="1">RANK(B41,#REF!)</f>
        <v>#REF!</v>
      </c>
      <c r="E41" s="12" t="s">
        <v>113</v>
      </c>
      <c r="F41" s="12" t="s">
        <v>146</v>
      </c>
      <c r="G41" s="159">
        <v>102</v>
      </c>
    </row>
    <row r="42" spans="1:7" x14ac:dyDescent="0.2">
      <c r="A42" t="str">
        <f t="shared" si="1"/>
        <v/>
      </c>
      <c r="B42" s="3">
        <f t="shared" ca="1" si="2"/>
        <v>0.27365796741142911</v>
      </c>
      <c r="E42" s="12" t="s">
        <v>118</v>
      </c>
      <c r="F42" s="12" t="s">
        <v>151</v>
      </c>
      <c r="G42" s="159">
        <v>114</v>
      </c>
    </row>
    <row r="43" spans="1:7" x14ac:dyDescent="0.2">
      <c r="A43" t="str">
        <f t="shared" si="1"/>
        <v>x</v>
      </c>
      <c r="B43" s="3">
        <f t="shared" ca="1" si="2"/>
        <v>0.95574161384755596</v>
      </c>
      <c r="G43" s="140"/>
    </row>
    <row r="44" spans="1:7" x14ac:dyDescent="0.2">
      <c r="A44" t="str">
        <f t="shared" si="1"/>
        <v>x</v>
      </c>
      <c r="B44" s="3">
        <f t="shared" ca="1" si="2"/>
        <v>0.13213137046312029</v>
      </c>
    </row>
    <row r="45" spans="1:7" x14ac:dyDescent="0.2">
      <c r="A45" t="str">
        <f t="shared" si="1"/>
        <v>x</v>
      </c>
      <c r="B45" s="3">
        <f t="shared" ca="1" si="2"/>
        <v>0.50983603789261622</v>
      </c>
    </row>
    <row r="46" spans="1:7" x14ac:dyDescent="0.2">
      <c r="A46" t="str">
        <f t="shared" si="1"/>
        <v>x</v>
      </c>
      <c r="B46" s="3">
        <f t="shared" ca="1" si="2"/>
        <v>0.7946766774966052</v>
      </c>
    </row>
    <row r="47" spans="1:7" x14ac:dyDescent="0.2">
      <c r="A47" t="str">
        <f t="shared" si="1"/>
        <v>x</v>
      </c>
      <c r="B47" s="3">
        <f t="shared" ca="1" si="2"/>
        <v>0.57787597063656126</v>
      </c>
    </row>
    <row r="48" spans="1:7" x14ac:dyDescent="0.2">
      <c r="A48" t="str">
        <f t="shared" si="1"/>
        <v>x</v>
      </c>
      <c r="B48" s="3">
        <f t="shared" ca="1" si="2"/>
        <v>0.7105438771960132</v>
      </c>
    </row>
    <row r="49" spans="1:2" x14ac:dyDescent="0.2">
      <c r="A49" t="str">
        <f t="shared" si="1"/>
        <v>x</v>
      </c>
      <c r="B49" s="3">
        <f t="shared" ca="1" si="2"/>
        <v>0.35313609528818724</v>
      </c>
    </row>
    <row r="50" spans="1:2" x14ac:dyDescent="0.2">
      <c r="A50" t="str">
        <f t="shared" si="1"/>
        <v>x</v>
      </c>
      <c r="B50" s="3">
        <f t="shared" ca="1" si="2"/>
        <v>0.49921126333325783</v>
      </c>
    </row>
    <row r="51" spans="1:2" x14ac:dyDescent="0.2">
      <c r="A51" t="str">
        <f t="shared" si="1"/>
        <v>x</v>
      </c>
      <c r="B51" s="3">
        <f t="shared" ca="1" si="2"/>
        <v>0.52499894561104954</v>
      </c>
    </row>
    <row r="52" spans="1:2" x14ac:dyDescent="0.2">
      <c r="A52" t="str">
        <f t="shared" si="1"/>
        <v>x</v>
      </c>
      <c r="B52" s="3">
        <f t="shared" ca="1" si="2"/>
        <v>1.0946230975708793E-2</v>
      </c>
    </row>
    <row r="53" spans="1:2" x14ac:dyDescent="0.2">
      <c r="A53" t="str">
        <f t="shared" si="1"/>
        <v>x</v>
      </c>
      <c r="B53" s="3">
        <f t="shared" ca="1" si="2"/>
        <v>0.43910021443398306</v>
      </c>
    </row>
    <row r="54" spans="1:2" x14ac:dyDescent="0.2">
      <c r="A54" t="str">
        <f t="shared" si="1"/>
        <v>x</v>
      </c>
      <c r="B54" s="3">
        <f t="shared" ca="1" si="2"/>
        <v>0.77724862369900749</v>
      </c>
    </row>
    <row r="55" spans="1:2" x14ac:dyDescent="0.2">
      <c r="A55" t="str">
        <f t="shared" si="1"/>
        <v>x</v>
      </c>
      <c r="B55" s="3">
        <f t="shared" ca="1" si="2"/>
        <v>0.2790096115498929</v>
      </c>
    </row>
    <row r="56" spans="1:2" x14ac:dyDescent="0.2">
      <c r="A56" t="str">
        <f t="shared" si="1"/>
        <v>x</v>
      </c>
      <c r="B56" s="3">
        <f t="shared" ca="1" si="2"/>
        <v>0.810687616325794</v>
      </c>
    </row>
    <row r="57" spans="1:2" x14ac:dyDescent="0.2">
      <c r="A57" t="str">
        <f t="shared" si="1"/>
        <v>x</v>
      </c>
      <c r="B57" s="3">
        <f t="shared" ca="1" si="2"/>
        <v>0.74809563918793998</v>
      </c>
    </row>
    <row r="58" spans="1:2" x14ac:dyDescent="0.2">
      <c r="A58" t="str">
        <f t="shared" si="1"/>
        <v>x</v>
      </c>
      <c r="B58" s="3">
        <f t="shared" ca="1" si="2"/>
        <v>6.5500167433293122E-2</v>
      </c>
    </row>
    <row r="59" spans="1:2" x14ac:dyDescent="0.2">
      <c r="A59" t="str">
        <f t="shared" si="1"/>
        <v>x</v>
      </c>
      <c r="B59" s="3">
        <f t="shared" ca="1" si="2"/>
        <v>5.8594711657876442E-2</v>
      </c>
    </row>
    <row r="60" spans="1:2" x14ac:dyDescent="0.2">
      <c r="A60" t="str">
        <f t="shared" si="1"/>
        <v>x</v>
      </c>
      <c r="B60" s="3">
        <f t="shared" ca="1" si="2"/>
        <v>0.91681500966231877</v>
      </c>
    </row>
    <row r="61" spans="1:2" x14ac:dyDescent="0.2">
      <c r="A61" t="str">
        <f t="shared" si="1"/>
        <v>x</v>
      </c>
      <c r="B61" s="3">
        <f t="shared" ca="1" si="2"/>
        <v>0.5744946852679983</v>
      </c>
    </row>
    <row r="62" spans="1:2" x14ac:dyDescent="0.2">
      <c r="A62" t="str">
        <f t="shared" si="1"/>
        <v>x</v>
      </c>
      <c r="B62" s="3">
        <f t="shared" ca="1" si="2"/>
        <v>0.13763622571630019</v>
      </c>
    </row>
    <row r="63" spans="1:2" x14ac:dyDescent="0.2">
      <c r="A63" t="str">
        <f t="shared" si="1"/>
        <v>x</v>
      </c>
      <c r="B63" s="3">
        <f t="shared" ca="1" si="2"/>
        <v>0.75482649250643041</v>
      </c>
    </row>
    <row r="64" spans="1:2" x14ac:dyDescent="0.2">
      <c r="A64" t="str">
        <f t="shared" si="1"/>
        <v>x</v>
      </c>
      <c r="B64" s="3">
        <f t="shared" ca="1" si="2"/>
        <v>0.86715801555818617</v>
      </c>
    </row>
    <row r="65" spans="1:2" x14ac:dyDescent="0.2">
      <c r="A65" t="str">
        <f t="shared" si="1"/>
        <v>x</v>
      </c>
      <c r="B65" s="3">
        <f t="shared" ca="1" si="2"/>
        <v>0.11133116623185291</v>
      </c>
    </row>
    <row r="66" spans="1:2" x14ac:dyDescent="0.2">
      <c r="A66" t="str">
        <f t="shared" si="1"/>
        <v>x</v>
      </c>
      <c r="B66" s="3">
        <f t="shared" ca="1" si="2"/>
        <v>0.32974862148346828</v>
      </c>
    </row>
    <row r="67" spans="1:2" x14ac:dyDescent="0.2">
      <c r="A67" t="str">
        <f t="shared" si="1"/>
        <v>x</v>
      </c>
      <c r="B67" s="3">
        <f t="shared" ca="1" si="2"/>
        <v>0.73867101214919595</v>
      </c>
    </row>
    <row r="68" spans="1:2" x14ac:dyDescent="0.2">
      <c r="A68" t="str">
        <f t="shared" si="1"/>
        <v>x</v>
      </c>
      <c r="B68" s="3">
        <f t="shared" ca="1" si="2"/>
        <v>0.51630204239593924</v>
      </c>
    </row>
    <row r="69" spans="1:2" x14ac:dyDescent="0.2">
      <c r="A69" t="str">
        <f t="shared" si="1"/>
        <v>x</v>
      </c>
      <c r="B69" s="3">
        <f t="shared" ca="1" si="2"/>
        <v>0.13889327951653696</v>
      </c>
    </row>
    <row r="70" spans="1:2" x14ac:dyDescent="0.2">
      <c r="A70" t="str">
        <f t="shared" si="1"/>
        <v>x</v>
      </c>
      <c r="B70" s="3">
        <f t="shared" ca="1" si="2"/>
        <v>0.82906128620312858</v>
      </c>
    </row>
    <row r="71" spans="1:2" x14ac:dyDescent="0.2">
      <c r="A71" t="str">
        <f t="shared" si="1"/>
        <v>x</v>
      </c>
      <c r="B71" s="3">
        <f t="shared" ca="1" si="2"/>
        <v>3.2670470638302973E-2</v>
      </c>
    </row>
    <row r="72" spans="1:2" x14ac:dyDescent="0.2">
      <c r="A72" t="str">
        <f t="shared" ref="A72:A132" si="3">IF(E72="","x","")</f>
        <v>x</v>
      </c>
      <c r="B72" s="3">
        <f t="shared" ref="B72:B132" ca="1" si="4">RAND()</f>
        <v>0.13859138232601687</v>
      </c>
    </row>
    <row r="73" spans="1:2" x14ac:dyDescent="0.2">
      <c r="A73" t="str">
        <f t="shared" si="3"/>
        <v>x</v>
      </c>
      <c r="B73" s="3">
        <f t="shared" ca="1" si="4"/>
        <v>0.60726306832786581</v>
      </c>
    </row>
    <row r="74" spans="1:2" x14ac:dyDescent="0.2">
      <c r="A74" t="str">
        <f t="shared" si="3"/>
        <v>x</v>
      </c>
      <c r="B74" s="3">
        <f t="shared" ca="1" si="4"/>
        <v>0.30296341787983505</v>
      </c>
    </row>
    <row r="75" spans="1:2" x14ac:dyDescent="0.2">
      <c r="A75" t="str">
        <f t="shared" si="3"/>
        <v>x</v>
      </c>
      <c r="B75" s="3">
        <f t="shared" ca="1" si="4"/>
        <v>0.53084938521737912</v>
      </c>
    </row>
    <row r="76" spans="1:2" x14ac:dyDescent="0.2">
      <c r="A76" t="str">
        <f t="shared" si="3"/>
        <v>x</v>
      </c>
      <c r="B76" s="3">
        <f t="shared" ca="1" si="4"/>
        <v>7.2065271053184277E-2</v>
      </c>
    </row>
    <row r="77" spans="1:2" x14ac:dyDescent="0.2">
      <c r="A77" t="str">
        <f t="shared" si="3"/>
        <v>x</v>
      </c>
      <c r="B77" s="3">
        <f t="shared" ca="1" si="4"/>
        <v>0.24183662536241268</v>
      </c>
    </row>
    <row r="78" spans="1:2" x14ac:dyDescent="0.2">
      <c r="A78" t="str">
        <f t="shared" si="3"/>
        <v>x</v>
      </c>
      <c r="B78" s="3">
        <f t="shared" ca="1" si="4"/>
        <v>0.67697913964391843</v>
      </c>
    </row>
    <row r="79" spans="1:2" x14ac:dyDescent="0.2">
      <c r="A79" t="str">
        <f t="shared" si="3"/>
        <v>x</v>
      </c>
      <c r="B79" s="3">
        <f t="shared" ca="1" si="4"/>
        <v>0.58394793779689758</v>
      </c>
    </row>
    <row r="80" spans="1:2" x14ac:dyDescent="0.2">
      <c r="A80" t="str">
        <f t="shared" si="3"/>
        <v>x</v>
      </c>
      <c r="B80" s="3">
        <f t="shared" ca="1" si="4"/>
        <v>0.71324504432224201</v>
      </c>
    </row>
    <row r="81" spans="1:2" x14ac:dyDescent="0.2">
      <c r="A81" t="str">
        <f t="shared" si="3"/>
        <v>x</v>
      </c>
      <c r="B81" s="3">
        <f t="shared" ca="1" si="4"/>
        <v>0.54902312881806214</v>
      </c>
    </row>
    <row r="82" spans="1:2" x14ac:dyDescent="0.2">
      <c r="A82" t="str">
        <f t="shared" si="3"/>
        <v>x</v>
      </c>
      <c r="B82" s="3">
        <f t="shared" ca="1" si="4"/>
        <v>0.2729130440213714</v>
      </c>
    </row>
    <row r="83" spans="1:2" x14ac:dyDescent="0.2">
      <c r="A83" t="str">
        <f t="shared" si="3"/>
        <v>x</v>
      </c>
      <c r="B83" s="3">
        <f t="shared" ca="1" si="4"/>
        <v>0.44472128313603398</v>
      </c>
    </row>
    <row r="84" spans="1:2" x14ac:dyDescent="0.2">
      <c r="A84" t="str">
        <f t="shared" si="3"/>
        <v>x</v>
      </c>
      <c r="B84" s="3">
        <f t="shared" ca="1" si="4"/>
        <v>0.84258504052690797</v>
      </c>
    </row>
    <row r="85" spans="1:2" x14ac:dyDescent="0.2">
      <c r="A85" t="str">
        <f t="shared" si="3"/>
        <v>x</v>
      </c>
      <c r="B85" s="3">
        <f t="shared" ca="1" si="4"/>
        <v>0.33728114392816899</v>
      </c>
    </row>
    <row r="86" spans="1:2" x14ac:dyDescent="0.2">
      <c r="A86" t="str">
        <f t="shared" si="3"/>
        <v>x</v>
      </c>
      <c r="B86" s="3">
        <f t="shared" ca="1" si="4"/>
        <v>0.83974503904709175</v>
      </c>
    </row>
    <row r="87" spans="1:2" x14ac:dyDescent="0.2">
      <c r="A87" t="str">
        <f t="shared" si="3"/>
        <v>x</v>
      </c>
      <c r="B87" s="3">
        <f t="shared" ca="1" si="4"/>
        <v>0.69301055320102634</v>
      </c>
    </row>
    <row r="88" spans="1:2" x14ac:dyDescent="0.2">
      <c r="A88" t="str">
        <f t="shared" si="3"/>
        <v>x</v>
      </c>
      <c r="B88" s="3">
        <f t="shared" ca="1" si="4"/>
        <v>0.79878589168000791</v>
      </c>
    </row>
    <row r="89" spans="1:2" x14ac:dyDescent="0.2">
      <c r="A89" t="str">
        <f t="shared" si="3"/>
        <v>x</v>
      </c>
      <c r="B89" s="3">
        <f t="shared" ca="1" si="4"/>
        <v>0.18166412786563124</v>
      </c>
    </row>
    <row r="90" spans="1:2" x14ac:dyDescent="0.2">
      <c r="A90" t="str">
        <f t="shared" si="3"/>
        <v>x</v>
      </c>
      <c r="B90" s="3">
        <f t="shared" ca="1" si="4"/>
        <v>0.53621289775825198</v>
      </c>
    </row>
    <row r="91" spans="1:2" x14ac:dyDescent="0.2">
      <c r="A91" t="str">
        <f t="shared" si="3"/>
        <v>x</v>
      </c>
      <c r="B91" s="3">
        <f t="shared" ca="1" si="4"/>
        <v>0.62880441887460381</v>
      </c>
    </row>
    <row r="92" spans="1:2" x14ac:dyDescent="0.2">
      <c r="A92" t="str">
        <f t="shared" si="3"/>
        <v>x</v>
      </c>
      <c r="B92" s="3">
        <f t="shared" ca="1" si="4"/>
        <v>0.26002943927078048</v>
      </c>
    </row>
    <row r="93" spans="1:2" x14ac:dyDescent="0.2">
      <c r="A93" t="str">
        <f t="shared" si="3"/>
        <v>x</v>
      </c>
      <c r="B93" s="3">
        <f t="shared" ca="1" si="4"/>
        <v>0.6588066626885285</v>
      </c>
    </row>
    <row r="94" spans="1:2" x14ac:dyDescent="0.2">
      <c r="A94" t="str">
        <f t="shared" si="3"/>
        <v>x</v>
      </c>
      <c r="B94" s="3">
        <f t="shared" ca="1" si="4"/>
        <v>0.81904733983930755</v>
      </c>
    </row>
    <row r="95" spans="1:2" x14ac:dyDescent="0.2">
      <c r="A95" t="str">
        <f t="shared" si="3"/>
        <v>x</v>
      </c>
      <c r="B95" s="3">
        <f t="shared" ca="1" si="4"/>
        <v>0.40216855791522221</v>
      </c>
    </row>
    <row r="96" spans="1:2" x14ac:dyDescent="0.2">
      <c r="A96" t="str">
        <f t="shared" si="3"/>
        <v>x</v>
      </c>
      <c r="B96" s="3">
        <f t="shared" ca="1" si="4"/>
        <v>0.93402833254140982</v>
      </c>
    </row>
    <row r="97" spans="1:2" x14ac:dyDescent="0.2">
      <c r="A97" t="str">
        <f t="shared" si="3"/>
        <v>x</v>
      </c>
      <c r="B97" s="3">
        <f t="shared" ca="1" si="4"/>
        <v>0.63029418161916329</v>
      </c>
    </row>
    <row r="98" spans="1:2" x14ac:dyDescent="0.2">
      <c r="A98" t="str">
        <f t="shared" si="3"/>
        <v>x</v>
      </c>
      <c r="B98" s="3">
        <f t="shared" ca="1" si="4"/>
        <v>0.81324715649275237</v>
      </c>
    </row>
    <row r="99" spans="1:2" x14ac:dyDescent="0.2">
      <c r="A99" t="str">
        <f t="shared" si="3"/>
        <v>x</v>
      </c>
      <c r="B99" s="3">
        <f t="shared" ca="1" si="4"/>
        <v>0.89387038767473759</v>
      </c>
    </row>
    <row r="100" spans="1:2" x14ac:dyDescent="0.2">
      <c r="A100" t="str">
        <f t="shared" si="3"/>
        <v>x</v>
      </c>
      <c r="B100" s="3">
        <f t="shared" ca="1" si="4"/>
        <v>0.60864557125463736</v>
      </c>
    </row>
    <row r="101" spans="1:2" x14ac:dyDescent="0.2">
      <c r="A101" t="str">
        <f t="shared" si="3"/>
        <v>x</v>
      </c>
      <c r="B101" s="3">
        <f t="shared" ca="1" si="4"/>
        <v>0.4518517198714076</v>
      </c>
    </row>
    <row r="102" spans="1:2" x14ac:dyDescent="0.2">
      <c r="A102" t="str">
        <f t="shared" si="3"/>
        <v>x</v>
      </c>
      <c r="B102" s="3">
        <f t="shared" ca="1" si="4"/>
        <v>0.8697260862556293</v>
      </c>
    </row>
    <row r="103" spans="1:2" x14ac:dyDescent="0.2">
      <c r="A103" t="str">
        <f t="shared" si="3"/>
        <v>x</v>
      </c>
      <c r="B103" s="3">
        <f t="shared" ca="1" si="4"/>
        <v>0.25067301589502688</v>
      </c>
    </row>
    <row r="104" spans="1:2" x14ac:dyDescent="0.2">
      <c r="A104" t="str">
        <f t="shared" si="3"/>
        <v>x</v>
      </c>
      <c r="B104" s="3">
        <f t="shared" ca="1" si="4"/>
        <v>0.69360094739053746</v>
      </c>
    </row>
    <row r="105" spans="1:2" x14ac:dyDescent="0.2">
      <c r="A105" t="str">
        <f t="shared" si="3"/>
        <v>x</v>
      </c>
      <c r="B105" s="3">
        <f t="shared" ca="1" si="4"/>
        <v>0.88401486018573494</v>
      </c>
    </row>
    <row r="106" spans="1:2" x14ac:dyDescent="0.2">
      <c r="A106" t="str">
        <f t="shared" si="3"/>
        <v>x</v>
      </c>
      <c r="B106" s="3">
        <f t="shared" ca="1" si="4"/>
        <v>0.32181757466555161</v>
      </c>
    </row>
    <row r="107" spans="1:2" x14ac:dyDescent="0.2">
      <c r="A107" t="str">
        <f t="shared" si="3"/>
        <v>x</v>
      </c>
      <c r="B107" s="3">
        <f t="shared" ca="1" si="4"/>
        <v>0.95948435454709102</v>
      </c>
    </row>
    <row r="108" spans="1:2" x14ac:dyDescent="0.2">
      <c r="A108" t="str">
        <f t="shared" si="3"/>
        <v>x</v>
      </c>
      <c r="B108" s="3">
        <f t="shared" ca="1" si="4"/>
        <v>9.8043101871864713E-2</v>
      </c>
    </row>
    <row r="109" spans="1:2" x14ac:dyDescent="0.2">
      <c r="A109" t="str">
        <f t="shared" si="3"/>
        <v>x</v>
      </c>
      <c r="B109" s="3">
        <f t="shared" ca="1" si="4"/>
        <v>0.88667431310875022</v>
      </c>
    </row>
    <row r="110" spans="1:2" x14ac:dyDescent="0.2">
      <c r="A110" t="str">
        <f t="shared" si="3"/>
        <v>x</v>
      </c>
      <c r="B110" s="3">
        <f t="shared" ca="1" si="4"/>
        <v>2.5784165805463166E-2</v>
      </c>
    </row>
    <row r="111" spans="1:2" x14ac:dyDescent="0.2">
      <c r="A111" t="str">
        <f t="shared" si="3"/>
        <v>x</v>
      </c>
      <c r="B111" s="3">
        <f t="shared" ca="1" si="4"/>
        <v>7.8596619298991088E-2</v>
      </c>
    </row>
    <row r="112" spans="1:2" x14ac:dyDescent="0.2">
      <c r="A112" t="str">
        <f t="shared" si="3"/>
        <v>x</v>
      </c>
      <c r="B112" s="3">
        <f t="shared" ca="1" si="4"/>
        <v>0.31931675251514902</v>
      </c>
    </row>
    <row r="113" spans="1:2" x14ac:dyDescent="0.2">
      <c r="A113" t="str">
        <f t="shared" si="3"/>
        <v>x</v>
      </c>
      <c r="B113" s="3">
        <f t="shared" ca="1" si="4"/>
        <v>0.11592066363713305</v>
      </c>
    </row>
    <row r="114" spans="1:2" x14ac:dyDescent="0.2">
      <c r="A114" t="str">
        <f t="shared" si="3"/>
        <v>x</v>
      </c>
      <c r="B114" s="3">
        <f t="shared" ca="1" si="4"/>
        <v>0.15700625556044001</v>
      </c>
    </row>
    <row r="115" spans="1:2" x14ac:dyDescent="0.2">
      <c r="A115" t="str">
        <f t="shared" si="3"/>
        <v>x</v>
      </c>
      <c r="B115" s="3">
        <f t="shared" ca="1" si="4"/>
        <v>0.91333099434157194</v>
      </c>
    </row>
    <row r="116" spans="1:2" x14ac:dyDescent="0.2">
      <c r="A116" t="str">
        <f t="shared" si="3"/>
        <v>x</v>
      </c>
      <c r="B116" s="3">
        <f t="shared" ca="1" si="4"/>
        <v>0.81481861910671594</v>
      </c>
    </row>
    <row r="117" spans="1:2" x14ac:dyDescent="0.2">
      <c r="A117" t="str">
        <f t="shared" si="3"/>
        <v>x</v>
      </c>
      <c r="B117" s="3">
        <f t="shared" ca="1" si="4"/>
        <v>0.64375027238383886</v>
      </c>
    </row>
    <row r="118" spans="1:2" x14ac:dyDescent="0.2">
      <c r="A118" t="str">
        <f t="shared" si="3"/>
        <v>x</v>
      </c>
      <c r="B118" s="3">
        <f t="shared" ca="1" si="4"/>
        <v>0.29021656515118188</v>
      </c>
    </row>
    <row r="119" spans="1:2" x14ac:dyDescent="0.2">
      <c r="A119" t="str">
        <f t="shared" si="3"/>
        <v>x</v>
      </c>
      <c r="B119" s="3">
        <f t="shared" ca="1" si="4"/>
        <v>0.6197045498702396</v>
      </c>
    </row>
    <row r="120" spans="1:2" x14ac:dyDescent="0.2">
      <c r="A120" t="str">
        <f t="shared" si="3"/>
        <v>x</v>
      </c>
      <c r="B120" s="3">
        <f t="shared" ca="1" si="4"/>
        <v>0.55735348510480398</v>
      </c>
    </row>
    <row r="121" spans="1:2" x14ac:dyDescent="0.2">
      <c r="A121" t="str">
        <f t="shared" si="3"/>
        <v>x</v>
      </c>
      <c r="B121" s="3">
        <f t="shared" ca="1" si="4"/>
        <v>0.71308079260862567</v>
      </c>
    </row>
    <row r="122" spans="1:2" x14ac:dyDescent="0.2">
      <c r="A122" t="str">
        <f t="shared" si="3"/>
        <v>x</v>
      </c>
      <c r="B122" s="3">
        <f t="shared" ca="1" si="4"/>
        <v>0.19728978543242504</v>
      </c>
    </row>
    <row r="123" spans="1:2" x14ac:dyDescent="0.2">
      <c r="A123" t="str">
        <f t="shared" si="3"/>
        <v>x</v>
      </c>
      <c r="B123" s="3">
        <f t="shared" ca="1" si="4"/>
        <v>0.99664538516593648</v>
      </c>
    </row>
    <row r="124" spans="1:2" x14ac:dyDescent="0.2">
      <c r="A124" t="str">
        <f t="shared" si="3"/>
        <v>x</v>
      </c>
      <c r="B124" s="3">
        <f t="shared" ca="1" si="4"/>
        <v>0.41712410278917478</v>
      </c>
    </row>
    <row r="125" spans="1:2" x14ac:dyDescent="0.2">
      <c r="A125" t="str">
        <f t="shared" si="3"/>
        <v>x</v>
      </c>
      <c r="B125" s="3">
        <f t="shared" ca="1" si="4"/>
        <v>0.75315220462675603</v>
      </c>
    </row>
    <row r="126" spans="1:2" x14ac:dyDescent="0.2">
      <c r="A126" t="str">
        <f t="shared" si="3"/>
        <v>x</v>
      </c>
      <c r="B126" s="3">
        <f t="shared" ca="1" si="4"/>
        <v>0.77624621725904552</v>
      </c>
    </row>
    <row r="127" spans="1:2" x14ac:dyDescent="0.2">
      <c r="A127" t="str">
        <f t="shared" si="3"/>
        <v>x</v>
      </c>
      <c r="B127" s="3">
        <f t="shared" ca="1" si="4"/>
        <v>0.82429002507287696</v>
      </c>
    </row>
    <row r="128" spans="1:2" x14ac:dyDescent="0.2">
      <c r="A128" t="str">
        <f t="shared" si="3"/>
        <v>x</v>
      </c>
      <c r="B128" s="3">
        <f t="shared" ca="1" si="4"/>
        <v>0.96432955566491096</v>
      </c>
    </row>
    <row r="129" spans="1:2" x14ac:dyDescent="0.2">
      <c r="A129" t="str">
        <f>IF(F129&gt;"",B129,IF(G129&gt;"",B129,""))</f>
        <v/>
      </c>
      <c r="B129" s="3">
        <f t="shared" ca="1" si="4"/>
        <v>0.29289432475235444</v>
      </c>
    </row>
    <row r="130" spans="1:2" x14ac:dyDescent="0.2">
      <c r="A130" t="str">
        <f t="shared" si="3"/>
        <v>x</v>
      </c>
      <c r="B130" s="3">
        <f t="shared" ca="1" si="4"/>
        <v>0.88110552775432838</v>
      </c>
    </row>
    <row r="131" spans="1:2" x14ac:dyDescent="0.2">
      <c r="A131" t="str">
        <f t="shared" si="3"/>
        <v>x</v>
      </c>
      <c r="B131" s="3">
        <f t="shared" ca="1" si="4"/>
        <v>0.99918263917501959</v>
      </c>
    </row>
    <row r="132" spans="1:2" x14ac:dyDescent="0.2">
      <c r="A132" t="str">
        <f t="shared" si="3"/>
        <v>x</v>
      </c>
      <c r="B132" s="3">
        <f t="shared" ca="1" si="4"/>
        <v>0.40751559547014027</v>
      </c>
    </row>
  </sheetData>
  <sheetProtection sheet="1" objects="1" scenarios="1"/>
  <sortState ref="A7:G132">
    <sortCondition ref="B7:B132"/>
  </sortState>
  <customSheetViews>
    <customSheetView guid="{B1DF6B9E-725A-4A8E-ABAB-4CF1AE6CB621}" showPageBreaks="1" hiddenColumns="1" state="hidden" topLeftCell="B1">
      <selection activeCell="D7" sqref="D7:G132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autoPageBreaks="0"/>
  </sheetPr>
  <dimension ref="A1:BU60"/>
  <sheetViews>
    <sheetView topLeftCell="H1" zoomScale="60" zoomScaleNormal="60" zoomScaleSheetLayoutView="40" workbookViewId="0">
      <selection activeCell="S5" sqref="S5"/>
    </sheetView>
  </sheetViews>
  <sheetFormatPr baseColWidth="10" defaultRowHeight="12.75" x14ac:dyDescent="0.2"/>
  <cols>
    <col min="1" max="5" width="14.625" hidden="1" customWidth="1"/>
    <col min="6" max="7" width="6.125" hidden="1" customWidth="1"/>
    <col min="8" max="8" width="15" style="69" customWidth="1"/>
    <col min="9" max="9" width="13.625" style="69" customWidth="1"/>
    <col min="10" max="10" width="9.75" style="69" customWidth="1"/>
    <col min="11" max="11" width="13.75" style="72" customWidth="1"/>
    <col min="12" max="12" width="9.375" style="72" customWidth="1"/>
    <col min="13" max="13" width="7" style="71" customWidth="1"/>
    <col min="14" max="14" width="7" hidden="1" customWidth="1"/>
    <col min="15" max="15" width="6.25" customWidth="1"/>
    <col min="16" max="16" width="14.5" customWidth="1"/>
    <col min="17" max="17" width="14" customWidth="1"/>
    <col min="18" max="18" width="6.375" style="5" customWidth="1"/>
    <col min="19" max="19" width="8.875" style="5" customWidth="1"/>
    <col min="20" max="20" width="12.75" style="5" customWidth="1"/>
    <col min="21" max="22" width="7" customWidth="1"/>
    <col min="23" max="23" width="7" hidden="1" customWidth="1"/>
    <col min="24" max="24" width="14.5" customWidth="1"/>
    <col min="25" max="25" width="14" customWidth="1"/>
    <col min="26" max="26" width="6.375" style="5" customWidth="1"/>
    <col min="27" max="27" width="8.875" style="5" customWidth="1"/>
    <col min="28" max="28" width="12.75" style="5" customWidth="1"/>
    <col min="29" max="30" width="7" customWidth="1"/>
    <col min="31" max="31" width="7" hidden="1" customWidth="1"/>
    <col min="32" max="32" width="14.5" customWidth="1"/>
    <col min="33" max="33" width="14" customWidth="1"/>
    <col min="34" max="34" width="6.375" style="5" customWidth="1"/>
    <col min="35" max="35" width="8.875" style="5" customWidth="1"/>
    <col min="36" max="36" width="12.75" style="5" customWidth="1"/>
    <col min="37" max="38" width="7" customWidth="1"/>
    <col min="39" max="39" width="7" hidden="1" customWidth="1"/>
    <col min="40" max="40" width="14.5" customWidth="1"/>
    <col min="41" max="41" width="14" customWidth="1"/>
    <col min="42" max="42" width="6.375" style="5" customWidth="1"/>
    <col min="43" max="43" width="8.875" style="5" customWidth="1"/>
    <col min="44" max="44" width="12.75" style="5" customWidth="1"/>
    <col min="45" max="254" width="7" customWidth="1"/>
  </cols>
  <sheetData>
    <row r="1" spans="1:73" ht="48" customHeight="1" x14ac:dyDescent="0.2">
      <c r="F1" s="71"/>
      <c r="N1" s="71"/>
      <c r="O1" s="72"/>
      <c r="P1" s="147" t="s">
        <v>109</v>
      </c>
      <c r="Q1" s="71"/>
      <c r="R1" s="71"/>
      <c r="S1" s="71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64">
        <f>IF(P40="Eingabe o.k.",1,"")</f>
        <v>1</v>
      </c>
      <c r="AG1" s="122" t="s">
        <v>106</v>
      </c>
      <c r="AH1" s="119" t="s">
        <v>105</v>
      </c>
      <c r="AJ1"/>
      <c r="AK1" s="64" t="str">
        <f>IF(AND(L10&lt;&gt;"",H10=""),AG1,IF(AND(L11&lt;&gt;"",H11=""),AG1,IF(AND(L12&lt;&gt;"",H12=""),AG1,IF(AND(L13&lt;&gt;"",H13=""),AG1,IF(AND(L14&lt;&gt;"",H14=""),AG1,IF(AND(L15&lt;&gt;"",H15=""),AG1,IF(AND(L16&lt;&gt;"",H16=""),AG1,IF(AND(L17&lt;&gt;"",H17=""),AG1,IF(AND(L18&lt;&gt;"",H18=""),AG1,IF(AND(L19&lt;&gt;"",H19=""),AG1,IF(AND(L20&lt;&gt;"",H20=""),AG1,IF(AND(L21&lt;&gt;"",H21=""),AG1,IF(AND(L22&lt;&gt;"",H22=""),AG1,IF(AND(L23&lt;&gt;"",H23=""),AG1,IF(AND(L24&lt;&gt;"",H24=""),AG1,IF(AND(L25&lt;&gt;"",H25=""),AG1,IF(AND(L26&lt;&gt;"",H26=""),AG1,IF(AND(L27&lt;&gt;"",H27=""),AG1,IF(AND(L28&lt;&gt;"",H28=""),AG1,IF(AND(L29&lt;&gt;"",H29=""),AG1,IF(AND(L30&lt;&gt;"",H30=""),AG1,IF(AND(L31&lt;&gt;"",H31=""),AG1,IF(AND(L32&lt;&gt;"",H32=""),AG1,IF(AND(L33&lt;&gt;"",H33=""),AG1,IF(AND(L34&lt;&gt;"",H34=""),AG1,IF(AND(L35&lt;&gt;"",L35=""),AG1,IF(AND(L36&lt;&gt;"",H36=""),AG1,IF(AND(L37&lt;&gt;"",H37=""),AG1,IF(AND(L38&lt;&gt;"",H38=""),AG1,AL1)))))))))))))))))))))))))))))</f>
        <v>Eingabe o.k.</v>
      </c>
      <c r="AL1" s="64" t="str">
        <f>IF(AND(L39&lt;&gt;"",H39=""),AG1,IF(AND(L40&lt;&gt;"",H40=""),AG1,IF(AND(L41&lt;&gt;"",H41=""),AG1,IF(AND(L42&lt;&gt;"",H42=""),AG1,IF(AND(L43&lt;&gt;"",H43=""),AG1,IF(AND(L44&lt;&gt;"",H44=""),AG1,IF(AND(L45&lt;&gt;"",H45=""),AG1,IF(AND(L46&lt;&gt;"",H46=""),AG1,IF(AND(L47&lt;&gt;"",H47=""),AG1,IF(AND(L48&lt;&gt;"",H48=""),AG1,IF(AND(L49&lt;&gt;"",H49=""),AG1,IF(AND(L50&lt;&gt;"",H50=""),AG1,IF(AND(L51&lt;&gt;"",H51=""),AG1,IF(AND(L52&lt;&gt;"",H52=""),AG1,IF(AND(L53&lt;&gt;"",H53=""),AG1,IF(AND(L54&lt;&gt;"",H54=""),AG1,IF(AND(L55&lt;&gt;"",H55=""),AG1,IF(AND(L56&lt;&gt;"",H56=""),AG1,IF(AND(L57&lt;&gt;"",H57=""),AG1,IF(AND(L58&lt;&gt;"",H58=""),AG1,"Eingabe o.k."))))))))))))))))))))</f>
        <v>Eingabe o.k.</v>
      </c>
      <c r="AM1" s="5"/>
      <c r="AN1" s="5"/>
      <c r="AO1" s="5"/>
      <c r="AP1"/>
      <c r="AQ1"/>
      <c r="AR1"/>
      <c r="AU1" s="5"/>
      <c r="AV1" s="5"/>
      <c r="AW1" s="5"/>
      <c r="BC1" s="5"/>
      <c r="BD1" s="5"/>
      <c r="BE1" s="5"/>
      <c r="BK1" s="5"/>
      <c r="BL1" s="5"/>
      <c r="BM1" s="5"/>
      <c r="BS1" s="5"/>
      <c r="BT1" s="5"/>
      <c r="BU1" s="5"/>
    </row>
    <row r="2" spans="1:73" ht="15" customHeight="1" x14ac:dyDescent="0.2">
      <c r="A2" s="4"/>
      <c r="B2" s="4"/>
      <c r="C2" s="4"/>
      <c r="D2" s="4"/>
      <c r="E2" s="4"/>
      <c r="F2" s="4"/>
      <c r="G2" s="4"/>
      <c r="H2" s="73" t="s">
        <v>0</v>
      </c>
      <c r="I2" s="73" t="s">
        <v>1</v>
      </c>
      <c r="J2" s="75" t="s">
        <v>3</v>
      </c>
      <c r="K2" s="75" t="s">
        <v>11</v>
      </c>
      <c r="L2" s="75" t="s">
        <v>10</v>
      </c>
      <c r="P2" s="167" t="str">
        <f>IF(ISTEXT('Teilnehmer Erfassung'!N2),"Tisch 1 Rund 2",IF('Teilnehmer Erfassung'!N2=4,"Finale",IF('Teilnehmer Erfassung'!N2=8,"Halbfinale 1","Tisch 1 Runde 2")))</f>
        <v>Tisch 1 Rund 2</v>
      </c>
      <c r="Q2" s="168"/>
      <c r="R2" s="168"/>
      <c r="S2" s="168"/>
      <c r="T2" s="169"/>
      <c r="X2" s="167" t="s">
        <v>27</v>
      </c>
      <c r="Y2" s="168"/>
      <c r="Z2" s="168"/>
      <c r="AA2" s="168"/>
      <c r="AB2" s="169"/>
      <c r="AF2" s="167" t="s">
        <v>31</v>
      </c>
      <c r="AG2" s="168"/>
      <c r="AH2" s="168"/>
      <c r="AI2" s="168"/>
      <c r="AJ2" s="169"/>
      <c r="AN2" s="167" t="s">
        <v>35</v>
      </c>
      <c r="AO2" s="168"/>
      <c r="AP2" s="168"/>
      <c r="AQ2" s="168"/>
      <c r="AR2" s="169"/>
    </row>
    <row r="3" spans="1:73" ht="15" x14ac:dyDescent="0.2">
      <c r="A3" s="4">
        <v>1</v>
      </c>
      <c r="B3" s="4">
        <f t="shared" ref="B3:B34" si="0">IF(A3&gt;0,A3,999)</f>
        <v>1</v>
      </c>
      <c r="C3" s="4"/>
      <c r="D3" s="4"/>
      <c r="E3" s="4"/>
      <c r="F3" s="8">
        <f t="shared" ref="F3:F34" si="1">IF(G3&gt;0,G3,999)</f>
        <v>999</v>
      </c>
      <c r="G3" s="4"/>
      <c r="H3" s="77"/>
      <c r="I3" s="77"/>
      <c r="J3" s="66"/>
      <c r="K3" s="80" t="str">
        <f>IF(T5="","",T5)</f>
        <v/>
      </c>
      <c r="L3" s="80" t="str">
        <f>IF(S5="","",S5)</f>
        <v/>
      </c>
      <c r="P3" s="170"/>
      <c r="Q3" s="171"/>
      <c r="R3" s="171"/>
      <c r="S3" s="171"/>
      <c r="T3" s="172"/>
      <c r="U3" s="64"/>
      <c r="X3" s="170"/>
      <c r="Y3" s="171"/>
      <c r="Z3" s="171"/>
      <c r="AA3" s="171"/>
      <c r="AB3" s="172"/>
      <c r="AF3" s="170"/>
      <c r="AG3" s="171"/>
      <c r="AH3" s="171"/>
      <c r="AI3" s="171"/>
      <c r="AJ3" s="172"/>
      <c r="AN3" s="170"/>
      <c r="AO3" s="171"/>
      <c r="AP3" s="171"/>
      <c r="AQ3" s="171"/>
      <c r="AR3" s="172"/>
    </row>
    <row r="4" spans="1:73" ht="15" x14ac:dyDescent="0.2">
      <c r="A4" s="4">
        <v>2</v>
      </c>
      <c r="B4" s="4">
        <f t="shared" si="0"/>
        <v>2</v>
      </c>
      <c r="C4" s="4"/>
      <c r="D4" s="4"/>
      <c r="E4" s="4"/>
      <c r="F4" s="8">
        <f t="shared" si="1"/>
        <v>999</v>
      </c>
      <c r="G4" s="4"/>
      <c r="H4" s="77"/>
      <c r="I4" s="77"/>
      <c r="J4" s="66"/>
      <c r="K4" s="80" t="str">
        <f t="shared" ref="K4:K6" si="2">IF(T6="","",T6)</f>
        <v/>
      </c>
      <c r="L4" s="80" t="str">
        <f t="shared" ref="L4:L6" si="3">IF(S6="","",S6)</f>
        <v/>
      </c>
      <c r="P4" s="19" t="s">
        <v>0</v>
      </c>
      <c r="Q4" s="19" t="s">
        <v>1</v>
      </c>
      <c r="R4" s="20" t="s">
        <v>3</v>
      </c>
      <c r="S4" s="20" t="s">
        <v>10</v>
      </c>
      <c r="T4" s="20" t="s">
        <v>11</v>
      </c>
      <c r="U4" s="64"/>
      <c r="X4" s="19" t="s">
        <v>0</v>
      </c>
      <c r="Y4" s="19" t="s">
        <v>1</v>
      </c>
      <c r="Z4" s="20" t="s">
        <v>3</v>
      </c>
      <c r="AA4" s="20" t="s">
        <v>10</v>
      </c>
      <c r="AB4" s="20" t="s">
        <v>11</v>
      </c>
      <c r="AF4" s="19" t="s">
        <v>0</v>
      </c>
      <c r="AG4" s="19" t="s">
        <v>1</v>
      </c>
      <c r="AH4" s="20" t="s">
        <v>3</v>
      </c>
      <c r="AI4" s="20" t="s">
        <v>10</v>
      </c>
      <c r="AJ4" s="20" t="s">
        <v>11</v>
      </c>
      <c r="AN4" s="19" t="s">
        <v>0</v>
      </c>
      <c r="AO4" s="19" t="s">
        <v>1</v>
      </c>
      <c r="AP4" s="20" t="s">
        <v>3</v>
      </c>
      <c r="AQ4" s="20" t="s">
        <v>10</v>
      </c>
      <c r="AR4" s="20" t="s">
        <v>11</v>
      </c>
    </row>
    <row r="5" spans="1:73" ht="15" x14ac:dyDescent="0.2">
      <c r="A5" s="4">
        <v>3</v>
      </c>
      <c r="B5" s="4">
        <f t="shared" si="0"/>
        <v>3</v>
      </c>
      <c r="C5" s="4"/>
      <c r="D5" s="4"/>
      <c r="E5" s="4"/>
      <c r="F5" s="8">
        <f t="shared" si="1"/>
        <v>999</v>
      </c>
      <c r="G5" s="4"/>
      <c r="H5" s="77"/>
      <c r="I5" s="77"/>
      <c r="J5" s="66"/>
      <c r="K5" s="80" t="str">
        <f t="shared" si="2"/>
        <v/>
      </c>
      <c r="L5" s="80" t="str">
        <f t="shared" si="3"/>
        <v/>
      </c>
      <c r="N5">
        <v>1</v>
      </c>
      <c r="P5" s="9" t="str">
        <f>IF(H3="","",VLOOKUP(N5,$A$3:$J$54,8,0))</f>
        <v/>
      </c>
      <c r="Q5" s="9" t="str">
        <f>IF(I3="","",VLOOKUP(N5,$A$3:$J$54,9,0))</f>
        <v/>
      </c>
      <c r="R5" s="28" t="str">
        <f>IF(J3="","",VLOOKUP(N5,$A$3:$J$54,10,0))</f>
        <v/>
      </c>
      <c r="S5" s="17"/>
      <c r="T5" s="28" t="str">
        <f>IFERROR(IF(S5="","",RANK(S5,$S$5:$S$8)),0)</f>
        <v/>
      </c>
      <c r="U5" s="64">
        <f>IF(T5="",0,1)</f>
        <v>0</v>
      </c>
      <c r="W5">
        <v>17</v>
      </c>
      <c r="X5" s="9" t="str">
        <f>IF(H19="","",VLOOKUP(W5,$A$3:$J$58,8,0))</f>
        <v/>
      </c>
      <c r="Y5" s="9" t="str">
        <f>IF(I19="","",VLOOKUP(W5,$A$3:$J$58,9,0))</f>
        <v/>
      </c>
      <c r="Z5" s="35" t="str">
        <f>IF(J19="","",VLOOKUP(W5,$A$3:$J$58,10,0))</f>
        <v/>
      </c>
      <c r="AA5" s="17"/>
      <c r="AB5" s="28" t="str">
        <f>IFERROR(IF(AA5="","",RANK(AA5,$AA$5:$AA$8)),0)</f>
        <v/>
      </c>
      <c r="AC5" s="64">
        <f>IF(X5="",0,1)</f>
        <v>0</v>
      </c>
      <c r="AE5">
        <v>33</v>
      </c>
      <c r="AF5" s="9" t="str">
        <f>IF(H35="","",(VLOOKUP(AE5,$A$3:$J$58,8,0)))</f>
        <v/>
      </c>
      <c r="AG5" s="9" t="str">
        <f>IF(I35="","",VLOOKUP(AE5,$A$3:$J$58,9,0))</f>
        <v/>
      </c>
      <c r="AH5" s="28" t="str">
        <f>IF(J35="","",VLOOKUP(AE5,$A$3:$J$58,10,0))</f>
        <v/>
      </c>
      <c r="AI5" s="17"/>
      <c r="AJ5" s="28" t="str">
        <f>IFERROR(IF(AI5="","",RANK(AI5,$AI$5:$AI$8)),0)</f>
        <v/>
      </c>
      <c r="AK5" s="64">
        <f>IF(AF5="",0,1)</f>
        <v>0</v>
      </c>
      <c r="AM5">
        <v>49</v>
      </c>
      <c r="AN5" s="9" t="str">
        <f>IF(H51="","",(VLOOKUP(AM5,$A$3:$J$58,8,0)))</f>
        <v/>
      </c>
      <c r="AO5" s="9" t="str">
        <f>IF(I51="","",VLOOKUP(AM5,$A$3:$J$58,9,0))</f>
        <v/>
      </c>
      <c r="AP5" s="28" t="str">
        <f>IF(J51="","",VLOOKUP(AM5,$A$3:$J$58,10,0))</f>
        <v/>
      </c>
      <c r="AQ5" s="17"/>
      <c r="AR5" s="28" t="str">
        <f>IFERROR(IF(AQ5="","",RANK(AQ5,$AQ$5:$AQ$8)),0)</f>
        <v/>
      </c>
      <c r="AS5" s="64">
        <f>IF(AN5="",0,1)</f>
        <v>0</v>
      </c>
    </row>
    <row r="6" spans="1:73" ht="15" x14ac:dyDescent="0.2">
      <c r="A6" s="4">
        <v>4</v>
      </c>
      <c r="B6" s="4">
        <f t="shared" si="0"/>
        <v>4</v>
      </c>
      <c r="C6" s="4"/>
      <c r="D6" s="4"/>
      <c r="E6" s="4"/>
      <c r="F6" s="8">
        <f t="shared" si="1"/>
        <v>999</v>
      </c>
      <c r="G6" s="4"/>
      <c r="H6" s="77"/>
      <c r="I6" s="77"/>
      <c r="J6" s="66"/>
      <c r="K6" s="80" t="str">
        <f t="shared" si="2"/>
        <v/>
      </c>
      <c r="L6" s="80" t="str">
        <f t="shared" si="3"/>
        <v/>
      </c>
      <c r="N6">
        <v>2</v>
      </c>
      <c r="P6" s="9" t="str">
        <f>IF(H4="","",VLOOKUP(N6,$A$3:$J$54,8,0))</f>
        <v/>
      </c>
      <c r="Q6" s="9" t="str">
        <f>IF(I4="","",VLOOKUP(N6,$A$3:$J$54,9,0))</f>
        <v/>
      </c>
      <c r="R6" s="41" t="str">
        <f>IF(J4="","",VLOOKUP(N6,$A$3:$J$54,10,0))</f>
        <v/>
      </c>
      <c r="S6" s="17"/>
      <c r="T6" s="28" t="str">
        <f>IFERROR(IF(S6="","",RANK(S6,$S$5:$S$8)),0)</f>
        <v/>
      </c>
      <c r="U6" s="64"/>
      <c r="W6">
        <v>18</v>
      </c>
      <c r="X6" s="9" t="str">
        <f>IF(H20="","",VLOOKUP(W6,$A$3:$J$58,8,0))</f>
        <v/>
      </c>
      <c r="Y6" s="9" t="str">
        <f>IF(I20="","",VLOOKUP(W6,$A$3:$J$58,9,0))</f>
        <v/>
      </c>
      <c r="Z6" s="50" t="str">
        <f>IF(J20="","",VLOOKUP(W6,$A$3:$J$58,10,0))</f>
        <v/>
      </c>
      <c r="AA6" s="17"/>
      <c r="AB6" s="28" t="str">
        <f>IFERROR(IF(AA6="","",RANK(AA6,$AA$5:$AA$8)),0)</f>
        <v/>
      </c>
      <c r="AE6">
        <v>34</v>
      </c>
      <c r="AF6" s="9" t="str">
        <f>IF(H36="","",(VLOOKUP(AE6,$A$3:$J$58,8,0)))</f>
        <v/>
      </c>
      <c r="AG6" s="9" t="str">
        <f>IF(I36="","",VLOOKUP(AE6,$A$3:$J$58,9,0))</f>
        <v/>
      </c>
      <c r="AH6" s="50" t="str">
        <f>IF(J36="","",VLOOKUP(AE6,$A$3:$J$58,10,0))</f>
        <v/>
      </c>
      <c r="AI6" s="17"/>
      <c r="AJ6" s="28" t="str">
        <f>IFERROR(IF(AI6="","",RANK(AI6,$AI$5:$AI$8)),0)</f>
        <v/>
      </c>
      <c r="AM6">
        <v>50</v>
      </c>
      <c r="AN6" s="9" t="str">
        <f>IF(H52="","",(VLOOKUP(AM6,$A$3:$J$58,8,0)))</f>
        <v/>
      </c>
      <c r="AO6" s="9" t="str">
        <f>IF(I52="","",VLOOKUP(AM6,$A$3:$J$58,9,0))</f>
        <v/>
      </c>
      <c r="AP6" s="50" t="str">
        <f>IF(J52="","",VLOOKUP(AM6,$A$3:$J$58,10,0))</f>
        <v/>
      </c>
      <c r="AQ6" s="17"/>
      <c r="AR6" s="28" t="str">
        <f>IFERROR(IF(AQ6="","",RANK(AQ6,$AQ$5:$AQ$8)),0)</f>
        <v/>
      </c>
    </row>
    <row r="7" spans="1:73" ht="15" x14ac:dyDescent="0.2">
      <c r="A7" s="4">
        <v>5</v>
      </c>
      <c r="B7" s="4">
        <f t="shared" si="0"/>
        <v>5</v>
      </c>
      <c r="C7" s="4"/>
      <c r="D7" s="4"/>
      <c r="E7" s="4"/>
      <c r="F7" s="8">
        <f t="shared" si="1"/>
        <v>999</v>
      </c>
      <c r="G7" s="4"/>
      <c r="H7" s="77"/>
      <c r="I7" s="77"/>
      <c r="J7" s="66"/>
      <c r="K7" s="80" t="str">
        <f>IF(T14="","",T14)</f>
        <v/>
      </c>
      <c r="L7" s="80" t="str">
        <f>IF(S14="","",S14)</f>
        <v/>
      </c>
      <c r="N7">
        <v>3</v>
      </c>
      <c r="P7" s="9" t="str">
        <f>IF(H5="","",VLOOKUP(N7,$A$3:$J$54,8,0))</f>
        <v/>
      </c>
      <c r="Q7" s="9" t="str">
        <f>IF(I5="","",VLOOKUP(N7,$A$3:$J$54,9,0))</f>
        <v/>
      </c>
      <c r="R7" s="41" t="str">
        <f>IF(J5="","",VLOOKUP(N7,$A$3:$J$54,10,0))</f>
        <v/>
      </c>
      <c r="S7" s="17"/>
      <c r="T7" s="28" t="str">
        <f>IFERROR(IF(S7="","",RANK(S7,$S$5:$S$8)),0)</f>
        <v/>
      </c>
      <c r="U7" s="64"/>
      <c r="W7">
        <v>19</v>
      </c>
      <c r="X7" s="9" t="str">
        <f>IF(H21="","",VLOOKUP(W7,$A$3:$J$58,8,0))</f>
        <v/>
      </c>
      <c r="Y7" s="9" t="str">
        <f>IF(I21="","",VLOOKUP(W7,$A$3:$J$58,9,0))</f>
        <v/>
      </c>
      <c r="Z7" s="50" t="str">
        <f>IF(J21="","",VLOOKUP(W7,$A$3:$J$58,10,0))</f>
        <v/>
      </c>
      <c r="AA7" s="17"/>
      <c r="AB7" s="28" t="str">
        <f>IFERROR(IF(AA7="","",RANK(AA7,$AA$5:$AA$8)),0)</f>
        <v/>
      </c>
      <c r="AE7">
        <v>35</v>
      </c>
      <c r="AF7" s="9" t="str">
        <f>IF(H37="","",(VLOOKUP(AE7,$A$3:$J$58,8,0)))</f>
        <v/>
      </c>
      <c r="AG7" s="9" t="str">
        <f>IF(I37="","",VLOOKUP(AE7,$A$3:$J$58,9,0))</f>
        <v/>
      </c>
      <c r="AH7" s="50" t="str">
        <f>IF(J37="","",VLOOKUP(AE7,$A$3:$J$58,10,0))</f>
        <v/>
      </c>
      <c r="AI7" s="17"/>
      <c r="AJ7" s="28" t="str">
        <f>IFERROR(IF(AI7="","",RANK(AI7,$AI$5:$AI$8)),0)</f>
        <v/>
      </c>
      <c r="AM7">
        <v>51</v>
      </c>
      <c r="AN7" s="9" t="str">
        <f>IF(H53="","",(VLOOKUP(AM7,$A$3:$J$58,8,0)))</f>
        <v/>
      </c>
      <c r="AO7" s="9" t="str">
        <f>IF(I53="","",VLOOKUP(AM7,$A$3:$J$58,9,0))</f>
        <v/>
      </c>
      <c r="AP7" s="50" t="str">
        <f>IF(J53="","",VLOOKUP(AM7,$A$3:$J$58,10,0))</f>
        <v/>
      </c>
      <c r="AQ7" s="17"/>
      <c r="AR7" s="28" t="str">
        <f>IFERROR(IF(AQ7="","",RANK(AQ7,$AQ$5:$AQ$8)),0)</f>
        <v/>
      </c>
    </row>
    <row r="8" spans="1:73" ht="15" x14ac:dyDescent="0.2">
      <c r="A8" s="4">
        <v>6</v>
      </c>
      <c r="B8" s="4">
        <f t="shared" si="0"/>
        <v>6</v>
      </c>
      <c r="C8" s="4"/>
      <c r="D8" s="4"/>
      <c r="E8" s="4"/>
      <c r="F8" s="8">
        <f t="shared" si="1"/>
        <v>999</v>
      </c>
      <c r="G8" s="4"/>
      <c r="H8" s="77"/>
      <c r="I8" s="77"/>
      <c r="J8" s="66"/>
      <c r="K8" s="80" t="str">
        <f t="shared" ref="K8:K10" si="4">IF(T15="","",T15)</f>
        <v/>
      </c>
      <c r="L8" s="80" t="str">
        <f t="shared" ref="L8:L10" si="5">IF(S15="","",S15)</f>
        <v/>
      </c>
      <c r="N8">
        <v>4</v>
      </c>
      <c r="P8" s="9" t="str">
        <f>IF(H6="","",VLOOKUP(N8,$A$3:$J$54,8,0))</f>
        <v/>
      </c>
      <c r="Q8" s="9" t="str">
        <f>IF(I6="","",VLOOKUP(N8,$A$3:$J$54,9,0))</f>
        <v/>
      </c>
      <c r="R8" s="41" t="str">
        <f>IF(J6="","",VLOOKUP(N8,$A$3:$J$54,10,0))</f>
        <v/>
      </c>
      <c r="S8" s="17"/>
      <c r="T8" s="28" t="str">
        <f>IFERROR(IF(S8="","",RANK(S8,$S$5:$S$8)),0)</f>
        <v/>
      </c>
      <c r="U8" s="64"/>
      <c r="W8">
        <v>20</v>
      </c>
      <c r="X8" s="9" t="str">
        <f>IF(H22="","",VLOOKUP(W8,$A$3:$J$58,8,0))</f>
        <v/>
      </c>
      <c r="Y8" s="9" t="str">
        <f>IF(I22="","",VLOOKUP(W8,$A$3:$J$58,9,0))</f>
        <v/>
      </c>
      <c r="Z8" s="50" t="str">
        <f>IF(J22="","",VLOOKUP(W8,$A$3:$J$58,10,0))</f>
        <v/>
      </c>
      <c r="AA8" s="17"/>
      <c r="AB8" s="28" t="str">
        <f>IFERROR(IF(AA8="","",RANK(AA8,$AA$5:$AA$8)),0)</f>
        <v/>
      </c>
      <c r="AE8">
        <v>36</v>
      </c>
      <c r="AF8" s="9" t="str">
        <f>IF(H38="","",(VLOOKUP(AE8,$A$3:$J$58,8,0)))</f>
        <v/>
      </c>
      <c r="AG8" s="9" t="str">
        <f>IF(I38="","",VLOOKUP(AE8,$A$3:$J$58,9,0))</f>
        <v/>
      </c>
      <c r="AH8" s="50" t="str">
        <f>IF(J38="","",VLOOKUP(AE8,$A$3:$J$58,10,0))</f>
        <v/>
      </c>
      <c r="AI8" s="17"/>
      <c r="AJ8" s="28" t="str">
        <f>IFERROR(IF(AI8="","",RANK(AI8,$AI$5:$AI$8)),0)</f>
        <v/>
      </c>
      <c r="AM8">
        <v>52</v>
      </c>
      <c r="AN8" s="9" t="str">
        <f>IF(H54="","",(VLOOKUP(AM8,$A$3:$J$58,8,0)))</f>
        <v/>
      </c>
      <c r="AO8" s="9" t="str">
        <f>IF(I54="","",VLOOKUP(AM8,$A$3:$J$58,9,0))</f>
        <v/>
      </c>
      <c r="AP8" s="50" t="str">
        <f>IF(J54="","",VLOOKUP(AM8,$A$3:$J$58,10,0))</f>
        <v/>
      </c>
      <c r="AQ8" s="17"/>
      <c r="AR8" s="28" t="str">
        <f>IFERROR(IF(AQ8="","",RANK(AQ8,$AQ$5:$AQ$8)),0)</f>
        <v/>
      </c>
    </row>
    <row r="9" spans="1:73" ht="15" x14ac:dyDescent="0.2">
      <c r="A9" s="4">
        <v>7</v>
      </c>
      <c r="B9" s="4">
        <f t="shared" si="0"/>
        <v>7</v>
      </c>
      <c r="C9" s="4"/>
      <c r="D9" s="4"/>
      <c r="E9" s="4"/>
      <c r="F9" s="8">
        <f t="shared" si="1"/>
        <v>999</v>
      </c>
      <c r="G9" s="4"/>
      <c r="H9" s="77"/>
      <c r="I9" s="77"/>
      <c r="J9" s="66"/>
      <c r="K9" s="80" t="str">
        <f t="shared" si="4"/>
        <v/>
      </c>
      <c r="L9" s="80" t="str">
        <f t="shared" si="5"/>
        <v/>
      </c>
      <c r="U9" s="64"/>
    </row>
    <row r="10" spans="1:73" ht="15" x14ac:dyDescent="0.2">
      <c r="A10" s="4">
        <v>8</v>
      </c>
      <c r="B10" s="4">
        <f t="shared" si="0"/>
        <v>8</v>
      </c>
      <c r="C10" s="4"/>
      <c r="D10" s="4"/>
      <c r="E10" s="4"/>
      <c r="F10" s="8">
        <f t="shared" si="1"/>
        <v>999</v>
      </c>
      <c r="G10" s="4"/>
      <c r="H10" s="77"/>
      <c r="I10" s="77"/>
      <c r="J10" s="66"/>
      <c r="K10" s="80" t="str">
        <f t="shared" si="4"/>
        <v/>
      </c>
      <c r="L10" s="80" t="str">
        <f t="shared" si="5"/>
        <v/>
      </c>
      <c r="U10" s="64"/>
    </row>
    <row r="11" spans="1:73" ht="15" customHeight="1" x14ac:dyDescent="0.2">
      <c r="A11" s="4">
        <v>9</v>
      </c>
      <c r="B11" s="4">
        <f t="shared" si="0"/>
        <v>9</v>
      </c>
      <c r="C11" s="4"/>
      <c r="D11" s="4"/>
      <c r="E11" s="4"/>
      <c r="F11" s="8">
        <f t="shared" si="1"/>
        <v>999</v>
      </c>
      <c r="G11" s="4"/>
      <c r="H11" s="77"/>
      <c r="I11" s="77"/>
      <c r="J11" s="66"/>
      <c r="K11" s="80" t="str">
        <f>IF(T23="","",T23)</f>
        <v/>
      </c>
      <c r="L11" s="80" t="str">
        <f>IF(S23="","",S23)</f>
        <v/>
      </c>
      <c r="P11" s="167" t="str">
        <f>IF(ISTEXT('Teilnehmer Erfassung'!N2),"Tisch 2 Rund 2",IF('Teilnehmer Erfassung'!N2=8,"Halbfinale 2","Tisch 2 Runde 2"))</f>
        <v>Tisch 2 Rund 2</v>
      </c>
      <c r="Q11" s="168"/>
      <c r="R11" s="168"/>
      <c r="S11" s="168"/>
      <c r="T11" s="169"/>
      <c r="U11" s="64"/>
      <c r="X11" s="167" t="s">
        <v>28</v>
      </c>
      <c r="Y11" s="168"/>
      <c r="Z11" s="168"/>
      <c r="AA11" s="168"/>
      <c r="AB11" s="169"/>
      <c r="AF11" s="167" t="s">
        <v>32</v>
      </c>
      <c r="AG11" s="168"/>
      <c r="AH11" s="168"/>
      <c r="AI11" s="168"/>
      <c r="AJ11" s="169"/>
      <c r="AN11" s="167" t="s">
        <v>36</v>
      </c>
      <c r="AO11" s="168"/>
      <c r="AP11" s="168"/>
      <c r="AQ11" s="168"/>
      <c r="AR11" s="169"/>
    </row>
    <row r="12" spans="1:73" ht="15" x14ac:dyDescent="0.2">
      <c r="A12" s="4">
        <v>10</v>
      </c>
      <c r="B12" s="4">
        <f t="shared" si="0"/>
        <v>10</v>
      </c>
      <c r="C12" s="4"/>
      <c r="D12" s="4"/>
      <c r="E12" s="4"/>
      <c r="F12" s="8">
        <f t="shared" si="1"/>
        <v>999</v>
      </c>
      <c r="G12" s="4"/>
      <c r="H12" s="77"/>
      <c r="I12" s="77"/>
      <c r="J12" s="66"/>
      <c r="K12" s="80" t="str">
        <f t="shared" ref="K12:K14" si="6">IF(T24="","",T24)</f>
        <v/>
      </c>
      <c r="L12" s="80" t="str">
        <f t="shared" ref="L12:L14" si="7">IF(S24="","",S24)</f>
        <v/>
      </c>
      <c r="P12" s="170"/>
      <c r="Q12" s="171"/>
      <c r="R12" s="171"/>
      <c r="S12" s="171"/>
      <c r="T12" s="172"/>
      <c r="U12" s="64"/>
      <c r="X12" s="170"/>
      <c r="Y12" s="171"/>
      <c r="Z12" s="171"/>
      <c r="AA12" s="171"/>
      <c r="AB12" s="172"/>
      <c r="AF12" s="170"/>
      <c r="AG12" s="171"/>
      <c r="AH12" s="171"/>
      <c r="AI12" s="171"/>
      <c r="AJ12" s="172"/>
      <c r="AN12" s="170"/>
      <c r="AO12" s="171"/>
      <c r="AP12" s="171"/>
      <c r="AQ12" s="171"/>
      <c r="AR12" s="172"/>
    </row>
    <row r="13" spans="1:73" ht="15" x14ac:dyDescent="0.2">
      <c r="A13" s="4">
        <v>11</v>
      </c>
      <c r="B13" s="4">
        <f t="shared" si="0"/>
        <v>11</v>
      </c>
      <c r="C13" s="4"/>
      <c r="D13" s="4"/>
      <c r="E13" s="4"/>
      <c r="F13" s="8">
        <f t="shared" si="1"/>
        <v>999</v>
      </c>
      <c r="G13" s="4"/>
      <c r="H13" s="77"/>
      <c r="I13" s="77"/>
      <c r="J13" s="66"/>
      <c r="K13" s="80" t="str">
        <f t="shared" si="6"/>
        <v/>
      </c>
      <c r="L13" s="80" t="str">
        <f t="shared" si="7"/>
        <v/>
      </c>
      <c r="P13" s="19" t="s">
        <v>0</v>
      </c>
      <c r="Q13" s="19" t="s">
        <v>1</v>
      </c>
      <c r="R13" s="20" t="s">
        <v>3</v>
      </c>
      <c r="S13" s="20" t="s">
        <v>10</v>
      </c>
      <c r="T13" s="20" t="s">
        <v>11</v>
      </c>
      <c r="U13" s="64"/>
      <c r="X13" s="19" t="s">
        <v>0</v>
      </c>
      <c r="Y13" s="19" t="s">
        <v>1</v>
      </c>
      <c r="Z13" s="20" t="s">
        <v>3</v>
      </c>
      <c r="AA13" s="20" t="s">
        <v>10</v>
      </c>
      <c r="AB13" s="20" t="s">
        <v>11</v>
      </c>
      <c r="AF13" s="19" t="s">
        <v>0</v>
      </c>
      <c r="AG13" s="19" t="s">
        <v>1</v>
      </c>
      <c r="AH13" s="20" t="s">
        <v>3</v>
      </c>
      <c r="AI13" s="80" t="s">
        <v>10</v>
      </c>
      <c r="AJ13" s="20" t="s">
        <v>11</v>
      </c>
      <c r="AN13" s="19" t="s">
        <v>0</v>
      </c>
      <c r="AO13" s="19" t="s">
        <v>1</v>
      </c>
      <c r="AP13" s="20" t="s">
        <v>3</v>
      </c>
      <c r="AQ13" s="20" t="s">
        <v>10</v>
      </c>
      <c r="AR13" s="20" t="s">
        <v>11</v>
      </c>
    </row>
    <row r="14" spans="1:73" ht="15" x14ac:dyDescent="0.2">
      <c r="A14" s="4">
        <v>12</v>
      </c>
      <c r="B14" s="4">
        <f t="shared" si="0"/>
        <v>12</v>
      </c>
      <c r="C14" s="4"/>
      <c r="D14" s="4"/>
      <c r="E14" s="4"/>
      <c r="F14" s="8">
        <f t="shared" si="1"/>
        <v>999</v>
      </c>
      <c r="G14" s="4"/>
      <c r="H14" s="77"/>
      <c r="I14" s="77"/>
      <c r="J14" s="66"/>
      <c r="K14" s="80" t="str">
        <f t="shared" si="6"/>
        <v/>
      </c>
      <c r="L14" s="80" t="str">
        <f t="shared" si="7"/>
        <v/>
      </c>
      <c r="N14">
        <v>5</v>
      </c>
      <c r="P14" s="9" t="str">
        <f>IF(H7="","",VLOOKUP(N14,$A$3:$J$58,8,0))</f>
        <v/>
      </c>
      <c r="Q14" s="9" t="str">
        <f>IF(I7="","",VLOOKUP(N14,$A$3:$J$58,9,0))</f>
        <v/>
      </c>
      <c r="R14" s="35" t="str">
        <f>IF(J7="","",VLOOKUP(N14,$A$3:$J$58,10,0))</f>
        <v/>
      </c>
      <c r="S14" s="17"/>
      <c r="T14" s="28" t="str">
        <f>IFERROR(IF(S14="","",RANK(S14,$S$14:$S$17)),0)</f>
        <v/>
      </c>
      <c r="U14" s="64"/>
      <c r="W14">
        <v>21</v>
      </c>
      <c r="X14" s="9" t="str">
        <f>IF(H23="","",(VLOOKUP(W14,$A$3:$J$58,8,0)))</f>
        <v/>
      </c>
      <c r="Y14" s="9" t="str">
        <f>IF(I23="","",VLOOKUP(W14,$A$3:$J$58,9,0))</f>
        <v/>
      </c>
      <c r="Z14" s="35" t="str">
        <f>IF(J22="","",VLOOKUP(W14,$A$3:$J$58,10,0))</f>
        <v/>
      </c>
      <c r="AA14" s="127"/>
      <c r="AB14" s="28" t="str">
        <f>IFERROR(IF(AA14="","",RANK(AA14,$AA$14:$AA$17)),0)</f>
        <v/>
      </c>
      <c r="AE14">
        <v>37</v>
      </c>
      <c r="AF14" s="9" t="str">
        <f>IF(H39="","",(VLOOKUP(AE14,$A$3:$J$58,8,0)))</f>
        <v/>
      </c>
      <c r="AG14" s="9" t="str">
        <f>IF(I39="","",VLOOKUP(AE14,$A$3:$J$58,9,0))</f>
        <v/>
      </c>
      <c r="AH14" s="28" t="str">
        <f>IF(J39="","",VLOOKUP(AE14,$A$3:$J$58,10,0))</f>
        <v/>
      </c>
      <c r="AI14" s="17"/>
      <c r="AJ14" s="28" t="str">
        <f>IFERROR(IF(AI14="","",RANK(AI14,$AI$14:$AI$17)),0)</f>
        <v/>
      </c>
      <c r="AM14">
        <v>53</v>
      </c>
      <c r="AN14" s="9" t="str">
        <f>IF(H55="","",(VLOOKUP(AM14,$A$3:$J$58,8,0)))</f>
        <v/>
      </c>
      <c r="AO14" s="9" t="str">
        <f>IF(I55="","",VLOOKUP(AM14,$A$3:$J$58,9,0))</f>
        <v/>
      </c>
      <c r="AP14" s="28" t="str">
        <f>IF(J55="","",VLOOKUP(AM14,$A$3:$J$58,10,0))</f>
        <v/>
      </c>
      <c r="AQ14" s="17"/>
      <c r="AR14" s="28" t="str">
        <f>IFERROR(IF(AQ14="","",RANK(AQ14,$AQ$14:$AQ$17)),0)</f>
        <v/>
      </c>
    </row>
    <row r="15" spans="1:73" ht="15" x14ac:dyDescent="0.2">
      <c r="A15" s="4">
        <v>13</v>
      </c>
      <c r="B15" s="4">
        <f t="shared" si="0"/>
        <v>13</v>
      </c>
      <c r="C15" s="4"/>
      <c r="D15" s="4"/>
      <c r="E15" s="4"/>
      <c r="F15" s="8">
        <f t="shared" si="1"/>
        <v>999</v>
      </c>
      <c r="G15" s="4"/>
      <c r="H15" s="77"/>
      <c r="I15" s="77"/>
      <c r="J15" s="66"/>
      <c r="K15" s="80" t="str">
        <f>IF(T32="","",T32)</f>
        <v/>
      </c>
      <c r="L15" s="80" t="str">
        <f>IF(S32="","",S32)</f>
        <v/>
      </c>
      <c r="N15">
        <v>6</v>
      </c>
      <c r="P15" s="9" t="str">
        <f>IF(H8="","",VLOOKUP(N15,$A$3:$J$58,8,0))</f>
        <v/>
      </c>
      <c r="Q15" s="9" t="str">
        <f>IF(I8="","",VLOOKUP(N15,$A$3:$J$58,9,0))</f>
        <v/>
      </c>
      <c r="R15" s="50" t="str">
        <f>IF(J8="","",VLOOKUP(N15,$A$3:$J$58,10,0))</f>
        <v/>
      </c>
      <c r="S15" s="17"/>
      <c r="T15" s="93" t="str">
        <f>IFERROR(IF(S15="","",RANK(S15,$S$14:$S$17)),0)</f>
        <v/>
      </c>
      <c r="U15" s="64"/>
      <c r="W15">
        <v>22</v>
      </c>
      <c r="X15" s="9" t="str">
        <f>IF(H24="","",(VLOOKUP(W15,$A$3:$J$58,8,0)))</f>
        <v/>
      </c>
      <c r="Y15" s="9" t="str">
        <f>IF(I24="","",VLOOKUP(W15,$A$3:$J$58,9,0))</f>
        <v/>
      </c>
      <c r="Z15" s="50" t="str">
        <f>IF(J23="","",VLOOKUP(W15,$A$3:$J$58,10,0))</f>
        <v/>
      </c>
      <c r="AA15" s="125"/>
      <c r="AB15" s="41" t="str">
        <f>IFERROR(IF(AA15="","",RANK(AA15,$AA$14:$AA$17)),0)</f>
        <v/>
      </c>
      <c r="AE15">
        <v>38</v>
      </c>
      <c r="AF15" s="9" t="str">
        <f>IF(H40="","",(VLOOKUP(AE15,$A$3:$J$58,8,0)))</f>
        <v/>
      </c>
      <c r="AG15" s="9" t="str">
        <f>IF(I40="","",VLOOKUP(AE15,$A$3:$J$58,9,0))</f>
        <v/>
      </c>
      <c r="AH15" s="50" t="str">
        <f>IF(J40="","",VLOOKUP(AE15,$A$3:$J$58,10,0))</f>
        <v/>
      </c>
      <c r="AI15" s="17"/>
      <c r="AJ15" s="32" t="str">
        <f>IFERROR(IF(AI15="","",RANK(AI15,$AI$14:$AI$17)),0)</f>
        <v/>
      </c>
      <c r="AM15">
        <v>54</v>
      </c>
      <c r="AN15" s="9" t="str">
        <f>IF(H56="","",(VLOOKUP(AM15,$A$3:$J$58,8,0)))</f>
        <v/>
      </c>
      <c r="AO15" s="9" t="str">
        <f>IF(I56="","",VLOOKUP(AM15,$A$3:$J$58,9,0))</f>
        <v/>
      </c>
      <c r="AP15" s="50" t="str">
        <f>IF(J56="","",VLOOKUP(AM15,$A$3:$J$58,10,0))</f>
        <v/>
      </c>
      <c r="AQ15" s="17"/>
      <c r="AR15" s="32" t="str">
        <f>IFERROR(IF(AQ15="","",RANK(AQ15,$AQ$14:$AQ$17)),0)</f>
        <v/>
      </c>
    </row>
    <row r="16" spans="1:73" ht="15" x14ac:dyDescent="0.2">
      <c r="A16" s="4">
        <v>14</v>
      </c>
      <c r="B16" s="4">
        <f t="shared" si="0"/>
        <v>14</v>
      </c>
      <c r="C16" s="4"/>
      <c r="D16" s="4"/>
      <c r="E16" s="4"/>
      <c r="F16" s="8">
        <f t="shared" si="1"/>
        <v>999</v>
      </c>
      <c r="G16" s="4"/>
      <c r="H16" s="77"/>
      <c r="I16" s="77"/>
      <c r="J16" s="66"/>
      <c r="K16" s="80" t="str">
        <f t="shared" ref="K16:K18" si="8">IF(T33="","",T33)</f>
        <v/>
      </c>
      <c r="L16" s="80" t="str">
        <f t="shared" ref="L16:L18" si="9">IF(S33="","",S33)</f>
        <v/>
      </c>
      <c r="N16">
        <v>7</v>
      </c>
      <c r="P16" s="9" t="str">
        <f>IF(H9="","",VLOOKUP(N16,$A$3:$J$58,8,0))</f>
        <v/>
      </c>
      <c r="Q16" s="9" t="str">
        <f>IF(I9="","",VLOOKUP(N16,$A$3:$J$58,9,0))</f>
        <v/>
      </c>
      <c r="R16" s="50" t="str">
        <f>IF(J9="","",VLOOKUP(N16,$A$3:$J$58,10,0))</f>
        <v/>
      </c>
      <c r="S16" s="17"/>
      <c r="T16" s="93" t="str">
        <f>IFERROR(IF(S16="","",RANK(S16,$S$14:$S$17)),0)</f>
        <v/>
      </c>
      <c r="U16" s="64"/>
      <c r="W16">
        <v>23</v>
      </c>
      <c r="X16" s="9" t="str">
        <f>IF(H25="","",(VLOOKUP(W16,$A$3:$J$58,8,0)))</f>
        <v/>
      </c>
      <c r="Y16" s="9" t="str">
        <f>IF(I25="","",VLOOKUP(W16,$A$3:$J$58,9,0))</f>
        <v/>
      </c>
      <c r="Z16" s="50" t="str">
        <f>IF(J24="","",VLOOKUP(W16,$A$3:$J$58,10,0))</f>
        <v/>
      </c>
      <c r="AA16" s="127"/>
      <c r="AB16" s="41" t="str">
        <f>IFERROR(IF(AA16="","",RANK(AA16,$AA$14:$AA$17)),0)</f>
        <v/>
      </c>
      <c r="AE16">
        <v>39</v>
      </c>
      <c r="AF16" s="9" t="str">
        <f>IF(H41="","",(VLOOKUP(AE16,$A$3:$J$58,8,0)))</f>
        <v/>
      </c>
      <c r="AG16" s="9" t="str">
        <f>IF(I41="","",VLOOKUP(AE16,$A$3:$J$58,9,0))</f>
        <v/>
      </c>
      <c r="AH16" s="50" t="str">
        <f>IF(J41="","",VLOOKUP(AE16,$A$3:$J$58,10,0))</f>
        <v/>
      </c>
      <c r="AI16" s="17"/>
      <c r="AJ16" s="32" t="str">
        <f>IFERROR(IF(AI16="","",RANK(AI16,$AI$14:$AI$17)),0)</f>
        <v/>
      </c>
      <c r="AM16">
        <v>55</v>
      </c>
      <c r="AN16" s="9" t="str">
        <f>IF(H57="","",(VLOOKUP(AM16,$A$3:$J$58,8,0)))</f>
        <v/>
      </c>
      <c r="AO16" s="9" t="str">
        <f>IF(I57="","",VLOOKUP(AM16,$A$3:$J$58,9,0))</f>
        <v/>
      </c>
      <c r="AP16" s="50" t="str">
        <f>IF(J57="","",VLOOKUP(AM16,$A$3:$J$58,10,0))</f>
        <v/>
      </c>
      <c r="AQ16" s="17"/>
      <c r="AR16" s="32" t="str">
        <f>IFERROR(IF(AQ16="","",RANK(AQ16,$AQ$14:$AQ$17)),0)</f>
        <v/>
      </c>
    </row>
    <row r="17" spans="1:45" ht="15" x14ac:dyDescent="0.2">
      <c r="A17" s="4">
        <v>15</v>
      </c>
      <c r="B17" s="4">
        <f t="shared" si="0"/>
        <v>15</v>
      </c>
      <c r="C17" s="4"/>
      <c r="D17" s="4"/>
      <c r="E17" s="4"/>
      <c r="F17" s="8">
        <f t="shared" si="1"/>
        <v>999</v>
      </c>
      <c r="G17" s="4"/>
      <c r="H17" s="77"/>
      <c r="I17" s="77"/>
      <c r="J17" s="66"/>
      <c r="K17" s="80" t="str">
        <f t="shared" si="8"/>
        <v/>
      </c>
      <c r="L17" s="80" t="str">
        <f t="shared" si="9"/>
        <v/>
      </c>
      <c r="N17">
        <v>8</v>
      </c>
      <c r="P17" s="9" t="str">
        <f>IF(H10="","",VLOOKUP(N17,$A$3:$J$58,8,0))</f>
        <v/>
      </c>
      <c r="Q17" s="9" t="str">
        <f>IF(I10="","",VLOOKUP(N17,$A$3:$J$58,9,0))</f>
        <v/>
      </c>
      <c r="R17" s="50" t="str">
        <f>IF(J10="","",VLOOKUP(N17,$A$3:$J$58,10,0))</f>
        <v/>
      </c>
      <c r="S17" s="17"/>
      <c r="T17" s="93" t="str">
        <f>IFERROR(IF(S17="","",RANK(S17,$S$14:$S$17)),0)</f>
        <v/>
      </c>
      <c r="U17" s="64"/>
      <c r="W17">
        <v>24</v>
      </c>
      <c r="X17" s="9" t="str">
        <f>IF(H26="","",(VLOOKUP(W17,$A$3:$J$58,8,0)))</f>
        <v/>
      </c>
      <c r="Y17" s="9" t="str">
        <f>IF(I26="","",VLOOKUP(W17,$A$3:$J$58,9,0))</f>
        <v/>
      </c>
      <c r="Z17" s="50" t="str">
        <f>IF(J25="","",VLOOKUP(W17,$A$3:$J$58,10,0))</f>
        <v/>
      </c>
      <c r="AA17" s="125"/>
      <c r="AB17" s="41" t="str">
        <f>IFERROR(IF(AA17="","",RANK(AA17,$AA$14:$AA$17)),0)</f>
        <v/>
      </c>
      <c r="AE17">
        <v>40</v>
      </c>
      <c r="AF17" s="9" t="str">
        <f>IF(H42="","",(VLOOKUP(AE17,$A$3:$J$58,8,0)))</f>
        <v/>
      </c>
      <c r="AG17" s="9" t="str">
        <f>IF(I42="","",VLOOKUP(AE17,$A$3:$J$58,9,0))</f>
        <v/>
      </c>
      <c r="AH17" s="50" t="str">
        <f>IF(J42="","",VLOOKUP(AE17,$A$3:$J$58,10,0))</f>
        <v/>
      </c>
      <c r="AI17" s="17"/>
      <c r="AJ17" s="32" t="str">
        <f>IFERROR(IF(AI17="","",RANK(AI17,$AI$14:$AI$17)),0)</f>
        <v/>
      </c>
      <c r="AM17">
        <v>56</v>
      </c>
      <c r="AN17" s="9" t="str">
        <f>IF(H58="","",(VLOOKUP(AM17,$A$3:$J$58,8,0)))</f>
        <v/>
      </c>
      <c r="AO17" s="9" t="str">
        <f>IF(I58="","",VLOOKUP(AM17,$A$3:$J$58,9,0))</f>
        <v/>
      </c>
      <c r="AP17" s="50" t="str">
        <f>IF(J58="","",VLOOKUP(AM17,$A$3:$J$58,10,0))</f>
        <v/>
      </c>
      <c r="AQ17" s="17"/>
      <c r="AR17" s="32" t="str">
        <f>IFERROR(IF(AQ17="","",RANK(AQ17,$AQ$14:$AQ$17)),0)</f>
        <v/>
      </c>
    </row>
    <row r="18" spans="1:45" ht="15" x14ac:dyDescent="0.2">
      <c r="A18" s="4">
        <v>16</v>
      </c>
      <c r="B18" s="4">
        <f t="shared" si="0"/>
        <v>16</v>
      </c>
      <c r="C18" s="4"/>
      <c r="D18" s="4"/>
      <c r="E18" s="4"/>
      <c r="F18" s="8">
        <f t="shared" si="1"/>
        <v>999</v>
      </c>
      <c r="G18" s="4"/>
      <c r="H18" s="77"/>
      <c r="I18" s="77"/>
      <c r="J18" s="66"/>
      <c r="K18" s="80" t="str">
        <f t="shared" si="8"/>
        <v/>
      </c>
      <c r="L18" s="80" t="str">
        <f t="shared" si="9"/>
        <v/>
      </c>
      <c r="U18" s="64"/>
    </row>
    <row r="19" spans="1:45" ht="15" x14ac:dyDescent="0.2">
      <c r="A19" s="4">
        <v>17</v>
      </c>
      <c r="B19" s="4">
        <f t="shared" si="0"/>
        <v>17</v>
      </c>
      <c r="C19" s="4"/>
      <c r="D19" s="4"/>
      <c r="E19" s="4"/>
      <c r="F19" s="8">
        <f t="shared" si="1"/>
        <v>999</v>
      </c>
      <c r="G19" s="4"/>
      <c r="H19" s="77"/>
      <c r="I19" s="77"/>
      <c r="J19" s="66"/>
      <c r="K19" s="80" t="str">
        <f>IF(AB5="","",AB5)</f>
        <v/>
      </c>
      <c r="L19" s="80" t="str">
        <f>IF(AA5="","",AA5)</f>
        <v/>
      </c>
      <c r="U19" s="64"/>
      <c r="AN19" s="181"/>
      <c r="AO19" s="182"/>
      <c r="AP19" s="182"/>
      <c r="AQ19" s="182"/>
      <c r="AR19" s="182"/>
      <c r="AS19" s="12"/>
    </row>
    <row r="20" spans="1:45" ht="15" customHeight="1" x14ac:dyDescent="0.2">
      <c r="A20" s="4">
        <v>18</v>
      </c>
      <c r="B20" s="4">
        <f t="shared" si="0"/>
        <v>18</v>
      </c>
      <c r="C20" s="4"/>
      <c r="D20" s="4"/>
      <c r="E20" s="4"/>
      <c r="F20" s="8">
        <f t="shared" si="1"/>
        <v>999</v>
      </c>
      <c r="G20" s="4"/>
      <c r="H20" s="77"/>
      <c r="I20" s="77"/>
      <c r="J20" s="66"/>
      <c r="K20" s="80" t="str">
        <f t="shared" ref="K20:K22" si="10">IF(AB6="","",AB6)</f>
        <v/>
      </c>
      <c r="L20" s="80" t="str">
        <f t="shared" ref="L20:L22" si="11">IF(AA6="","",AA6)</f>
        <v/>
      </c>
      <c r="P20" s="167" t="s">
        <v>25</v>
      </c>
      <c r="Q20" s="168"/>
      <c r="R20" s="168"/>
      <c r="S20" s="168"/>
      <c r="T20" s="169"/>
      <c r="U20" s="64"/>
      <c r="X20" s="167" t="s">
        <v>29</v>
      </c>
      <c r="Y20" s="168"/>
      <c r="Z20" s="168"/>
      <c r="AA20" s="168"/>
      <c r="AB20" s="169"/>
      <c r="AF20" s="167" t="s">
        <v>33</v>
      </c>
      <c r="AG20" s="168"/>
      <c r="AH20" s="168"/>
      <c r="AI20" s="168"/>
      <c r="AJ20" s="169"/>
      <c r="AN20" s="182"/>
      <c r="AO20" s="182"/>
      <c r="AP20" s="182"/>
      <c r="AQ20" s="182"/>
      <c r="AR20" s="182"/>
      <c r="AS20" s="12"/>
    </row>
    <row r="21" spans="1:45" ht="15" x14ac:dyDescent="0.2">
      <c r="A21" s="4">
        <v>19</v>
      </c>
      <c r="B21" s="4">
        <f t="shared" si="0"/>
        <v>19</v>
      </c>
      <c r="C21" s="4"/>
      <c r="D21" s="4"/>
      <c r="E21" s="4"/>
      <c r="F21" s="8">
        <f t="shared" si="1"/>
        <v>999</v>
      </c>
      <c r="G21" s="4"/>
      <c r="H21" s="77"/>
      <c r="I21" s="77"/>
      <c r="J21" s="66"/>
      <c r="K21" s="80" t="str">
        <f t="shared" si="10"/>
        <v/>
      </c>
      <c r="L21" s="80" t="str">
        <f t="shared" si="11"/>
        <v/>
      </c>
      <c r="P21" s="170"/>
      <c r="Q21" s="171"/>
      <c r="R21" s="171"/>
      <c r="S21" s="171"/>
      <c r="T21" s="172"/>
      <c r="U21" s="64"/>
      <c r="X21" s="170"/>
      <c r="Y21" s="171"/>
      <c r="Z21" s="171"/>
      <c r="AA21" s="171"/>
      <c r="AB21" s="172"/>
      <c r="AF21" s="170"/>
      <c r="AG21" s="171"/>
      <c r="AH21" s="171"/>
      <c r="AI21" s="171"/>
      <c r="AJ21" s="172"/>
      <c r="AN21" s="21"/>
      <c r="AO21" s="21"/>
      <c r="AP21" s="26"/>
      <c r="AQ21" s="26"/>
      <c r="AR21" s="26"/>
      <c r="AS21" s="12"/>
    </row>
    <row r="22" spans="1:45" ht="15" x14ac:dyDescent="0.2">
      <c r="A22" s="4">
        <v>20</v>
      </c>
      <c r="B22" s="4">
        <f t="shared" si="0"/>
        <v>20</v>
      </c>
      <c r="C22" s="4"/>
      <c r="D22" s="4"/>
      <c r="E22" s="4"/>
      <c r="F22" s="8">
        <f t="shared" si="1"/>
        <v>999</v>
      </c>
      <c r="G22" s="4"/>
      <c r="H22" s="77"/>
      <c r="I22" s="77"/>
      <c r="J22" s="66"/>
      <c r="K22" s="80" t="str">
        <f t="shared" si="10"/>
        <v/>
      </c>
      <c r="L22" s="80" t="str">
        <f t="shared" si="11"/>
        <v/>
      </c>
      <c r="P22" s="19" t="s">
        <v>0</v>
      </c>
      <c r="Q22" s="19" t="s">
        <v>1</v>
      </c>
      <c r="R22" s="20" t="s">
        <v>3</v>
      </c>
      <c r="S22" s="20" t="s">
        <v>10</v>
      </c>
      <c r="T22" s="20" t="s">
        <v>11</v>
      </c>
      <c r="U22" s="64"/>
      <c r="X22" s="19" t="s">
        <v>0</v>
      </c>
      <c r="Y22" s="19" t="s">
        <v>1</v>
      </c>
      <c r="Z22" s="20" t="s">
        <v>3</v>
      </c>
      <c r="AA22" s="20" t="s">
        <v>10</v>
      </c>
      <c r="AB22" s="20" t="s">
        <v>11</v>
      </c>
      <c r="AF22" s="19" t="s">
        <v>0</v>
      </c>
      <c r="AG22" s="19" t="s">
        <v>1</v>
      </c>
      <c r="AH22" s="20" t="s">
        <v>3</v>
      </c>
      <c r="AI22" s="20" t="s">
        <v>10</v>
      </c>
      <c r="AJ22" s="20" t="s">
        <v>11</v>
      </c>
      <c r="AN22" s="12"/>
      <c r="AO22" s="12"/>
      <c r="AP22" s="29"/>
      <c r="AQ22" s="29"/>
      <c r="AR22" s="29"/>
      <c r="AS22" s="12"/>
    </row>
    <row r="23" spans="1:45" ht="15" x14ac:dyDescent="0.2">
      <c r="A23" s="4">
        <v>21</v>
      </c>
      <c r="B23" s="4">
        <f t="shared" si="0"/>
        <v>21</v>
      </c>
      <c r="C23" s="4"/>
      <c r="D23" s="4"/>
      <c r="E23" s="4"/>
      <c r="F23" s="8">
        <f t="shared" si="1"/>
        <v>999</v>
      </c>
      <c r="G23" s="4"/>
      <c r="H23" s="77"/>
      <c r="I23" s="77"/>
      <c r="J23" s="66"/>
      <c r="K23" s="80" t="str">
        <f>IF(AB14="","",AB14)</f>
        <v/>
      </c>
      <c r="L23" s="80" t="str">
        <f>IF(AA14="","",AA14)</f>
        <v/>
      </c>
      <c r="N23">
        <v>9</v>
      </c>
      <c r="P23" s="9" t="str">
        <f>IF(H11="","",VLOOKUP(N23,$A$3:$J$58,8,0))</f>
        <v/>
      </c>
      <c r="Q23" s="9" t="str">
        <f>IF(I11="","",VLOOKUP(N23,$A$3:$J$58,9,0))</f>
        <v/>
      </c>
      <c r="R23" s="35" t="str">
        <f>IF(J11="","",VLOOKUP(N23,$A$3:$J$58,10,0))</f>
        <v/>
      </c>
      <c r="S23" s="17"/>
      <c r="T23" s="28" t="str">
        <f>IFERROR(IF(S23="","",RANK(S23,$S$23:$S$26)),0)</f>
        <v/>
      </c>
      <c r="U23" s="64"/>
      <c r="W23">
        <v>25</v>
      </c>
      <c r="X23" s="9" t="str">
        <f>IF(H27="","",(VLOOKUP(W23,$A$3:$J$58,8,0)))</f>
        <v/>
      </c>
      <c r="Y23" s="9" t="str">
        <f>IF(I27="","",VLOOKUP(W23,$A$3:$J$58,9,0))</f>
        <v/>
      </c>
      <c r="Z23" s="35" t="str">
        <f>IF(J27="","",VLOOKUP(W23,$A$3:$J$58,10,0))</f>
        <v/>
      </c>
      <c r="AA23" s="17"/>
      <c r="AB23" s="28" t="str">
        <f>IFERROR(IF(AA23="","",RANK(AA23,$AA$23:$AA$26)),0)</f>
        <v/>
      </c>
      <c r="AE23">
        <v>41</v>
      </c>
      <c r="AF23" s="9" t="str">
        <f>IF(H43="","",(VLOOKUP(AE23,$A$3:$J$58,8,0)))</f>
        <v/>
      </c>
      <c r="AG23" s="9" t="str">
        <f>IF(I43="","",VLOOKUP(AE23,$A$3:$J$58,9,0))</f>
        <v/>
      </c>
      <c r="AH23" s="28" t="str">
        <f>IF(J43="","",VLOOKUP(AE23,$A$3:$J$58,10,0))</f>
        <v/>
      </c>
      <c r="AI23" s="17"/>
      <c r="AJ23" s="28" t="str">
        <f>IFERROR(IF(AI23="","",RANK(AI23,$AI$23:$AI$26)),0)</f>
        <v/>
      </c>
      <c r="AN23" s="12"/>
      <c r="AO23" s="12"/>
      <c r="AP23" s="29"/>
      <c r="AQ23" s="29"/>
      <c r="AR23" s="29"/>
      <c r="AS23" s="12"/>
    </row>
    <row r="24" spans="1:45" ht="15" x14ac:dyDescent="0.2">
      <c r="A24" s="4">
        <v>22</v>
      </c>
      <c r="B24" s="4">
        <f t="shared" si="0"/>
        <v>22</v>
      </c>
      <c r="C24" s="4"/>
      <c r="D24" s="4"/>
      <c r="E24" s="4"/>
      <c r="F24" s="8">
        <f t="shared" si="1"/>
        <v>999</v>
      </c>
      <c r="G24" s="4"/>
      <c r="H24" s="77"/>
      <c r="I24" s="77"/>
      <c r="J24" s="66"/>
      <c r="K24" s="80" t="str">
        <f t="shared" ref="K24:K26" si="12">IF(AB15="","",AB15)</f>
        <v/>
      </c>
      <c r="L24" s="80" t="str">
        <f t="shared" ref="L24:L26" si="13">IF(AA15="","",AA15)</f>
        <v/>
      </c>
      <c r="N24">
        <v>10</v>
      </c>
      <c r="P24" s="9" t="str">
        <f>IF(H12="","",VLOOKUP(N24,$A$3:$J$58,8,0))</f>
        <v/>
      </c>
      <c r="Q24" s="9" t="str">
        <f>IF(I12="","",VLOOKUP(N24,$A$3:$J$58,9,0))</f>
        <v/>
      </c>
      <c r="R24" s="50" t="str">
        <f>IF(J12="","",VLOOKUP(N24,$A$3:$J$58,10,0))</f>
        <v/>
      </c>
      <c r="S24" s="17"/>
      <c r="T24" s="35" t="str">
        <f>IFERROR(IF(S24="","",RANK(S24,$S$23:$S$26)),0)</f>
        <v/>
      </c>
      <c r="U24" s="64"/>
      <c r="W24">
        <v>26</v>
      </c>
      <c r="X24" s="9" t="str">
        <f>IF(H28="","",(VLOOKUP(W24,$A$3:$J$58,8,0)))</f>
        <v/>
      </c>
      <c r="Y24" s="9" t="str">
        <f>IF(I28="","",VLOOKUP(W24,$A$3:$J$58,9,0))</f>
        <v/>
      </c>
      <c r="Z24" s="50" t="str">
        <f>IF(J28="","",VLOOKUP(W24,$A$3:$J$58,10,0))</f>
        <v/>
      </c>
      <c r="AA24" s="17"/>
      <c r="AB24" s="35" t="str">
        <f>IFERROR(IF(AA24="","",RANK(AA24,$AA$23:$AA$26)),0)</f>
        <v/>
      </c>
      <c r="AE24">
        <v>42</v>
      </c>
      <c r="AF24" s="9" t="str">
        <f>IF(H44="","",(VLOOKUP(AE24,$A$3:$J$58,8,0)))</f>
        <v/>
      </c>
      <c r="AG24" s="9" t="str">
        <f>IF(I44="","",VLOOKUP(AE24,$A$3:$J$58,9,0))</f>
        <v/>
      </c>
      <c r="AH24" s="50" t="str">
        <f>IF(J44="","",VLOOKUP(AE24,$A$3:$J$58,10,0))</f>
        <v/>
      </c>
      <c r="AI24" s="17"/>
      <c r="AJ24" s="32" t="str">
        <f>IFERROR(IF(AI24="","",RANK(AI24,$AI$23:$AI$26)),0)</f>
        <v/>
      </c>
      <c r="AN24" s="12"/>
      <c r="AO24" s="12"/>
      <c r="AP24" s="29"/>
      <c r="AQ24" s="29"/>
      <c r="AR24" s="29"/>
      <c r="AS24" s="12"/>
    </row>
    <row r="25" spans="1:45" ht="15" x14ac:dyDescent="0.2">
      <c r="A25" s="4">
        <v>23</v>
      </c>
      <c r="B25" s="4">
        <f t="shared" si="0"/>
        <v>23</v>
      </c>
      <c r="C25" s="4"/>
      <c r="D25" s="4"/>
      <c r="E25" s="4"/>
      <c r="F25" s="8">
        <f t="shared" si="1"/>
        <v>999</v>
      </c>
      <c r="G25" s="4"/>
      <c r="H25" s="77"/>
      <c r="I25" s="77"/>
      <c r="J25" s="66"/>
      <c r="K25" s="80" t="str">
        <f t="shared" si="12"/>
        <v/>
      </c>
      <c r="L25" s="80" t="str">
        <f t="shared" si="13"/>
        <v/>
      </c>
      <c r="N25">
        <v>11</v>
      </c>
      <c r="P25" s="9" t="str">
        <f>IF(H13="","",VLOOKUP(N25,$A$3:$J$58,8,0))</f>
        <v/>
      </c>
      <c r="Q25" s="9" t="str">
        <f>IF(I13="","",VLOOKUP(N25,$A$3:$J$58,9,0))</f>
        <v/>
      </c>
      <c r="R25" s="50" t="str">
        <f>IF(J13="","",VLOOKUP(N25,$A$3:$J$58,10,0))</f>
        <v/>
      </c>
      <c r="S25" s="17"/>
      <c r="T25" s="35" t="str">
        <f>IFERROR(IF(S25="","",RANK(S25,$S$23:$S$26)),0)</f>
        <v/>
      </c>
      <c r="U25" s="64"/>
      <c r="W25">
        <v>27</v>
      </c>
      <c r="X25" s="9" t="str">
        <f>IF(H29="","",(VLOOKUP(W25,$A$3:$J$58,8,0)))</f>
        <v/>
      </c>
      <c r="Y25" s="9" t="str">
        <f>IF(I29="","",VLOOKUP(W25,$A$3:$J$58,9,0))</f>
        <v/>
      </c>
      <c r="Z25" s="50" t="str">
        <f>IF(J29="","",VLOOKUP(W25,$A$3:$J$58,10,0))</f>
        <v/>
      </c>
      <c r="AA25" s="17"/>
      <c r="AB25" s="35" t="str">
        <f>IFERROR(IF(AA25="","",RANK(AA25,$AA$23:$AA$26)),0)</f>
        <v/>
      </c>
      <c r="AE25">
        <v>43</v>
      </c>
      <c r="AF25" s="9" t="str">
        <f>IF(H45="","",(VLOOKUP(AE25,$A$3:$J$58,8,0)))</f>
        <v/>
      </c>
      <c r="AG25" s="9" t="str">
        <f>IF(I45="","",VLOOKUP(AE25,$A$3:$J$58,9,0))</f>
        <v/>
      </c>
      <c r="AH25" s="50" t="str">
        <f>IF(J45="","",VLOOKUP(AE25,$A$3:$J$58,10,0))</f>
        <v/>
      </c>
      <c r="AI25" s="17"/>
      <c r="AJ25" s="32" t="str">
        <f>IFERROR(IF(AI25="","",RANK(AI25,$AI$23:$AI$26)),0)</f>
        <v/>
      </c>
      <c r="AN25" s="12"/>
      <c r="AO25" s="12"/>
      <c r="AP25" s="29"/>
      <c r="AQ25" s="29"/>
      <c r="AR25" s="29"/>
      <c r="AS25" s="12"/>
    </row>
    <row r="26" spans="1:45" ht="15" x14ac:dyDescent="0.2">
      <c r="A26" s="4">
        <v>24</v>
      </c>
      <c r="B26" s="4">
        <f t="shared" si="0"/>
        <v>24</v>
      </c>
      <c r="C26" s="4"/>
      <c r="D26" s="4"/>
      <c r="E26" s="4"/>
      <c r="F26" s="8">
        <f t="shared" si="1"/>
        <v>999</v>
      </c>
      <c r="G26" s="4"/>
      <c r="H26" s="77"/>
      <c r="I26" s="77"/>
      <c r="J26" s="66"/>
      <c r="K26" s="80" t="str">
        <f t="shared" si="12"/>
        <v/>
      </c>
      <c r="L26" s="80" t="str">
        <f t="shared" si="13"/>
        <v/>
      </c>
      <c r="N26">
        <v>12</v>
      </c>
      <c r="P26" s="9" t="str">
        <f>IF(H14="","",VLOOKUP(N26,$A$3:$J$58,8,0))</f>
        <v/>
      </c>
      <c r="Q26" s="9" t="str">
        <f>IF(I14="","",VLOOKUP(N26,$A$3:$J$58,9,0))</f>
        <v/>
      </c>
      <c r="R26" s="50" t="str">
        <f>IF(J14="","",VLOOKUP(N26,$A$3:$J$58,10,0))</f>
        <v/>
      </c>
      <c r="S26" s="17"/>
      <c r="T26" s="35" t="str">
        <f>IFERROR(IF(S26="","",RANK(S26,$S$23:$S$26)),0)</f>
        <v/>
      </c>
      <c r="U26" s="64"/>
      <c r="W26">
        <v>28</v>
      </c>
      <c r="X26" s="9" t="str">
        <f>IF(H30="","",(VLOOKUP(W26,$A$3:$J$58,8,0)))</f>
        <v/>
      </c>
      <c r="Y26" s="9" t="str">
        <f>IF(I30="","",VLOOKUP(W26,$A$3:$J$58,9,0))</f>
        <v/>
      </c>
      <c r="Z26" s="50" t="str">
        <f>IF(J30="","",VLOOKUP(W26,$A$3:$J$58,10,0))</f>
        <v/>
      </c>
      <c r="AA26" s="17"/>
      <c r="AB26" s="35" t="str">
        <f>IFERROR(IF(AA26="","",RANK(AA26,$AA$23:$AA$26)),0)</f>
        <v/>
      </c>
      <c r="AE26">
        <v>44</v>
      </c>
      <c r="AF26" s="9" t="str">
        <f>IF(H46="","",(VLOOKUP(AE26,$A$3:$J$58,8,0)))</f>
        <v/>
      </c>
      <c r="AG26" s="9" t="str">
        <f>IF(I46="","",VLOOKUP(AE26,$A$3:$J$58,9,0))</f>
        <v/>
      </c>
      <c r="AH26" s="50" t="str">
        <f>IF(J46="","",VLOOKUP(AE26,$A$3:$J$58,10,0))</f>
        <v/>
      </c>
      <c r="AI26" s="17"/>
      <c r="AJ26" s="32" t="str">
        <f>IFERROR(IF(AI26="","",RANK(AI26,$AI$23:$AI$26)),0)</f>
        <v/>
      </c>
      <c r="AN26" s="12"/>
      <c r="AO26" s="12"/>
      <c r="AP26" s="29"/>
      <c r="AQ26" s="29"/>
      <c r="AR26" s="29"/>
      <c r="AS26" s="12"/>
    </row>
    <row r="27" spans="1:45" ht="15" x14ac:dyDescent="0.2">
      <c r="A27" s="4">
        <v>25</v>
      </c>
      <c r="B27" s="4">
        <f t="shared" si="0"/>
        <v>25</v>
      </c>
      <c r="C27" s="4"/>
      <c r="D27" s="4"/>
      <c r="E27" s="4"/>
      <c r="F27" s="8">
        <f t="shared" si="1"/>
        <v>999</v>
      </c>
      <c r="G27" s="4"/>
      <c r="H27" s="77"/>
      <c r="I27" s="77"/>
      <c r="J27" s="66"/>
      <c r="K27" s="80" t="str">
        <f>IF(AB23="","",AB23)</f>
        <v/>
      </c>
      <c r="L27" s="80" t="str">
        <f>IF(AA23="","",AA23)</f>
        <v/>
      </c>
      <c r="S27" s="72"/>
      <c r="U27" s="64"/>
      <c r="AN27" s="12"/>
      <c r="AO27" s="12"/>
      <c r="AP27" s="29"/>
      <c r="AQ27" s="29"/>
      <c r="AR27" s="29"/>
      <c r="AS27" s="12"/>
    </row>
    <row r="28" spans="1:45" ht="15" x14ac:dyDescent="0.2">
      <c r="A28" s="4">
        <v>26</v>
      </c>
      <c r="B28" s="4">
        <f t="shared" si="0"/>
        <v>26</v>
      </c>
      <c r="C28" s="4"/>
      <c r="D28" s="4"/>
      <c r="E28" s="4"/>
      <c r="F28" s="8">
        <f t="shared" si="1"/>
        <v>999</v>
      </c>
      <c r="G28" s="4"/>
      <c r="H28" s="77"/>
      <c r="I28" s="77"/>
      <c r="J28" s="66"/>
      <c r="K28" s="80" t="str">
        <f t="shared" ref="K28:K30" si="14">IF(AB24="","",AB24)</f>
        <v/>
      </c>
      <c r="L28" s="80" t="str">
        <f t="shared" ref="L28:L30" si="15">IF(AA24="","",AA24)</f>
        <v/>
      </c>
      <c r="U28" s="64"/>
      <c r="AN28" s="12"/>
      <c r="AO28" s="12"/>
      <c r="AP28" s="29"/>
      <c r="AQ28" s="29"/>
      <c r="AR28" s="29"/>
      <c r="AS28" s="12"/>
    </row>
    <row r="29" spans="1:45" ht="15" customHeight="1" x14ac:dyDescent="0.2">
      <c r="A29" s="4">
        <v>27</v>
      </c>
      <c r="B29" s="4">
        <f t="shared" si="0"/>
        <v>27</v>
      </c>
      <c r="C29" s="4"/>
      <c r="D29" s="4"/>
      <c r="E29" s="4"/>
      <c r="F29" s="8">
        <f t="shared" si="1"/>
        <v>999</v>
      </c>
      <c r="G29" s="4"/>
      <c r="H29" s="77"/>
      <c r="I29" s="77"/>
      <c r="J29" s="66"/>
      <c r="K29" s="80" t="str">
        <f t="shared" si="14"/>
        <v/>
      </c>
      <c r="L29" s="80" t="str">
        <f t="shared" si="15"/>
        <v/>
      </c>
      <c r="P29" s="167" t="s">
        <v>26</v>
      </c>
      <c r="Q29" s="168"/>
      <c r="R29" s="168"/>
      <c r="S29" s="168"/>
      <c r="T29" s="169"/>
      <c r="U29" s="64"/>
      <c r="X29" s="167" t="s">
        <v>30</v>
      </c>
      <c r="Y29" s="168"/>
      <c r="Z29" s="168"/>
      <c r="AA29" s="168"/>
      <c r="AB29" s="169"/>
      <c r="AF29" s="167" t="s">
        <v>34</v>
      </c>
      <c r="AG29" s="168"/>
      <c r="AH29" s="168"/>
      <c r="AI29" s="168"/>
      <c r="AJ29" s="169"/>
    </row>
    <row r="30" spans="1:45" ht="15" x14ac:dyDescent="0.2">
      <c r="A30" s="4">
        <v>28</v>
      </c>
      <c r="B30" s="4">
        <f t="shared" si="0"/>
        <v>28</v>
      </c>
      <c r="C30" s="4"/>
      <c r="D30" s="4"/>
      <c r="E30" s="4"/>
      <c r="F30" s="8">
        <f t="shared" si="1"/>
        <v>999</v>
      </c>
      <c r="G30" s="4"/>
      <c r="H30" s="77"/>
      <c r="I30" s="77"/>
      <c r="J30" s="66"/>
      <c r="K30" s="80" t="str">
        <f t="shared" si="14"/>
        <v/>
      </c>
      <c r="L30" s="80" t="str">
        <f t="shared" si="15"/>
        <v/>
      </c>
      <c r="P30" s="170"/>
      <c r="Q30" s="171"/>
      <c r="R30" s="171"/>
      <c r="S30" s="171"/>
      <c r="T30" s="172"/>
      <c r="U30" s="64"/>
      <c r="X30" s="170"/>
      <c r="Y30" s="171"/>
      <c r="Z30" s="171"/>
      <c r="AA30" s="171"/>
      <c r="AB30" s="172"/>
      <c r="AF30" s="170"/>
      <c r="AG30" s="171"/>
      <c r="AH30" s="171"/>
      <c r="AI30" s="171"/>
      <c r="AJ30" s="172"/>
    </row>
    <row r="31" spans="1:45" ht="15" x14ac:dyDescent="0.2">
      <c r="A31" s="4">
        <v>29</v>
      </c>
      <c r="B31" s="4">
        <f t="shared" si="0"/>
        <v>29</v>
      </c>
      <c r="C31" s="4"/>
      <c r="D31" s="4"/>
      <c r="E31" s="4"/>
      <c r="F31" s="8">
        <f t="shared" si="1"/>
        <v>999</v>
      </c>
      <c r="G31" s="4"/>
      <c r="H31" s="77"/>
      <c r="I31" s="77"/>
      <c r="J31" s="66"/>
      <c r="K31" s="80" t="str">
        <f>IF(AB32="","",AB32)</f>
        <v/>
      </c>
      <c r="L31" s="80" t="str">
        <f>IF(AA32="","",AA32)</f>
        <v/>
      </c>
      <c r="P31" s="19" t="s">
        <v>0</v>
      </c>
      <c r="Q31" s="19" t="s">
        <v>1</v>
      </c>
      <c r="R31" s="20" t="s">
        <v>3</v>
      </c>
      <c r="S31" s="20" t="s">
        <v>10</v>
      </c>
      <c r="T31" s="20" t="s">
        <v>11</v>
      </c>
      <c r="U31" s="64"/>
      <c r="X31" s="19" t="s">
        <v>0</v>
      </c>
      <c r="Y31" s="19" t="s">
        <v>1</v>
      </c>
      <c r="Z31" s="20" t="s">
        <v>3</v>
      </c>
      <c r="AA31" s="20" t="s">
        <v>10</v>
      </c>
      <c r="AB31" s="20" t="s">
        <v>11</v>
      </c>
      <c r="AF31" s="19" t="s">
        <v>0</v>
      </c>
      <c r="AG31" s="19" t="s">
        <v>1</v>
      </c>
      <c r="AH31" s="20" t="s">
        <v>3</v>
      </c>
      <c r="AI31" s="20" t="s">
        <v>10</v>
      </c>
      <c r="AJ31" s="20" t="s">
        <v>11</v>
      </c>
    </row>
    <row r="32" spans="1:45" ht="15" x14ac:dyDescent="0.2">
      <c r="A32" s="4">
        <v>30</v>
      </c>
      <c r="B32" s="4">
        <f t="shared" si="0"/>
        <v>30</v>
      </c>
      <c r="C32" s="4"/>
      <c r="D32" s="4"/>
      <c r="E32" s="4"/>
      <c r="F32" s="8">
        <f t="shared" si="1"/>
        <v>999</v>
      </c>
      <c r="G32" s="4"/>
      <c r="H32" s="77"/>
      <c r="I32" s="81"/>
      <c r="J32" s="66"/>
      <c r="K32" s="80" t="str">
        <f t="shared" ref="K32:K34" si="16">IF(AB33="","",AB33)</f>
        <v/>
      </c>
      <c r="L32" s="80" t="str">
        <f t="shared" ref="L32:L34" si="17">IF(AA33="","",AA33)</f>
        <v/>
      </c>
      <c r="N32">
        <v>13</v>
      </c>
      <c r="P32" s="9" t="str">
        <f>IF(H15="","",VLOOKUP(N32,$A$3:$J$58,8,0))</f>
        <v/>
      </c>
      <c r="Q32" s="9" t="str">
        <f>IF(I15="","",VLOOKUP(N32,$A$3:$J$58,9,0))</f>
        <v/>
      </c>
      <c r="R32" s="35" t="str">
        <f>IF(J15="","",VLOOKUP(N32,$A$3:$J$58,10,0))</f>
        <v/>
      </c>
      <c r="S32" s="17"/>
      <c r="T32" s="28" t="str">
        <f>IFERROR(IF(S32="","",RANK(S32,$S$32:$S$35)),0)</f>
        <v/>
      </c>
      <c r="U32" s="64"/>
      <c r="W32">
        <v>29</v>
      </c>
      <c r="X32" s="9" t="str">
        <f>IF(H31="","",(VLOOKUP(W32,$A$3:$J$58,8,0)))</f>
        <v/>
      </c>
      <c r="Y32" s="9" t="str">
        <f>IF(I31="","",VLOOKUP(W32,$A$3:$J$58,9,0))</f>
        <v/>
      </c>
      <c r="Z32" s="35" t="str">
        <f>IF(J31="","",VLOOKUP(W32,$A$3:$J$58,10,0))</f>
        <v/>
      </c>
      <c r="AA32" s="17"/>
      <c r="AB32" s="28" t="str">
        <f>IFERROR(IF(AA32="","",RANK(AA32,$AA$32:$AA$35)),0)</f>
        <v/>
      </c>
      <c r="AE32">
        <v>45</v>
      </c>
      <c r="AF32" s="9" t="str">
        <f>IF(H47="","",(VLOOKUP(AE32,$A$3:$J$58,8,0)))</f>
        <v/>
      </c>
      <c r="AG32" s="9" t="str">
        <f>IF(I47="","",VLOOKUP(AE32,$A$3:$J$58,9,0))</f>
        <v/>
      </c>
      <c r="AH32" s="28" t="str">
        <f>IF(J47="","",VLOOKUP(AE23,$A$3:$J$58,10,0))</f>
        <v/>
      </c>
      <c r="AI32" s="17"/>
      <c r="AJ32" s="28" t="str">
        <f>IFERROR(IF(AI32="","",RANK(AI32,$AI$32:$AI$35)),0)</f>
        <v/>
      </c>
    </row>
    <row r="33" spans="1:45" ht="15" x14ac:dyDescent="0.2">
      <c r="A33" s="4">
        <v>31</v>
      </c>
      <c r="B33" s="4">
        <f t="shared" si="0"/>
        <v>31</v>
      </c>
      <c r="C33" s="4"/>
      <c r="D33" s="4"/>
      <c r="E33" s="4"/>
      <c r="F33" s="8">
        <f t="shared" si="1"/>
        <v>999</v>
      </c>
      <c r="G33" s="4"/>
      <c r="H33" s="77"/>
      <c r="I33" s="77"/>
      <c r="J33" s="66"/>
      <c r="K33" s="80" t="str">
        <f t="shared" si="16"/>
        <v/>
      </c>
      <c r="L33" s="80" t="str">
        <f t="shared" si="17"/>
        <v/>
      </c>
      <c r="N33">
        <v>14</v>
      </c>
      <c r="P33" s="9" t="str">
        <f>IF(H16="","",VLOOKUP(N33,$A$3:$J$58,8,0))</f>
        <v/>
      </c>
      <c r="Q33" s="9" t="str">
        <f>IF(I16="","",VLOOKUP(N33,$A$3:$J$58,9,0))</f>
        <v/>
      </c>
      <c r="R33" s="50" t="str">
        <f>IF(J16="","",VLOOKUP(N33,$A$3:$J$58,10,0))</f>
        <v/>
      </c>
      <c r="S33" s="17"/>
      <c r="T33" s="28" t="str">
        <f>IFERROR(IF(S33="","",RANK(S33,$S$32:$S$35)),0)</f>
        <v/>
      </c>
      <c r="U33" s="64"/>
      <c r="W33">
        <v>30</v>
      </c>
      <c r="X33" s="9" t="str">
        <f>IF(H32="","",(VLOOKUP(W33,$A$3:$J$58,8,0)))</f>
        <v/>
      </c>
      <c r="Y33" s="9" t="str">
        <f>IF(I32="","",VLOOKUP(W33,$A$3:$J$58,9,0))</f>
        <v/>
      </c>
      <c r="Z33" s="50" t="str">
        <f>IF(J32="","",VLOOKUP(W33,$A$3:$J$58,10,0))</f>
        <v/>
      </c>
      <c r="AA33" s="17"/>
      <c r="AB33" s="28" t="str">
        <f>IFERROR(IF(AA33="","",RANK(AA33,$AA$32:$AA$35)),0)</f>
        <v/>
      </c>
      <c r="AE33">
        <v>46</v>
      </c>
      <c r="AF33" s="9" t="str">
        <f>IF(H48="","",(VLOOKUP(AE33,$A$3:$J$58,8,0)))</f>
        <v/>
      </c>
      <c r="AG33" s="9" t="str">
        <f>IF(I48="","",VLOOKUP(AE33,$A$3:$J$58,9,0))</f>
        <v/>
      </c>
      <c r="AH33" s="50" t="str">
        <f>IF(J48="","",VLOOKUP(AE24,$A$3:$J$58,10,0))</f>
        <v/>
      </c>
      <c r="AI33" s="17"/>
      <c r="AJ33" s="28" t="str">
        <f>IFERROR(IF(AI33="","",RANK(AI33,$AI$32:$AI$35)),0)</f>
        <v/>
      </c>
    </row>
    <row r="34" spans="1:45" ht="15" x14ac:dyDescent="0.2">
      <c r="A34" s="4">
        <v>32</v>
      </c>
      <c r="B34" s="4">
        <f t="shared" si="0"/>
        <v>32</v>
      </c>
      <c r="C34" s="4"/>
      <c r="D34" s="4"/>
      <c r="E34" s="4"/>
      <c r="F34" s="8">
        <f t="shared" si="1"/>
        <v>999</v>
      </c>
      <c r="G34" s="4"/>
      <c r="H34" s="77"/>
      <c r="I34" s="77"/>
      <c r="J34" s="66"/>
      <c r="K34" s="80" t="str">
        <f t="shared" si="16"/>
        <v/>
      </c>
      <c r="L34" s="80" t="str">
        <f t="shared" si="17"/>
        <v/>
      </c>
      <c r="N34">
        <v>15</v>
      </c>
      <c r="P34" s="9" t="str">
        <f>IF(H17="","",VLOOKUP(N34,$A$3:$J$58,8,0))</f>
        <v/>
      </c>
      <c r="Q34" s="9" t="str">
        <f>IF(I17="","",VLOOKUP(N34,$A$3:$J$58,9,0))</f>
        <v/>
      </c>
      <c r="R34" s="50" t="str">
        <f>IF(J17="","",VLOOKUP(N34,$A$3:$J$58,10,0))</f>
        <v/>
      </c>
      <c r="S34" s="17"/>
      <c r="T34" s="28" t="str">
        <f>IFERROR(IF(S34="","",RANK(S34,$S$32:$S$35)),0)</f>
        <v/>
      </c>
      <c r="U34" s="64"/>
      <c r="W34">
        <v>31</v>
      </c>
      <c r="X34" s="9" t="str">
        <f>IF(H33="","",(VLOOKUP(W34,$A$3:$J$58,8,0)))</f>
        <v/>
      </c>
      <c r="Y34" s="9" t="str">
        <f>IF(I33="","",VLOOKUP(W34,$A$3:$J$58,9,0))</f>
        <v/>
      </c>
      <c r="Z34" s="50" t="str">
        <f>IF(J33="","",VLOOKUP(W34,$A$3:$J$58,10,0))</f>
        <v/>
      </c>
      <c r="AA34" s="17"/>
      <c r="AB34" s="28" t="str">
        <f>IFERROR(IF(AA34="","",RANK(AA34,$AA$32:$AA$35)),0)</f>
        <v/>
      </c>
      <c r="AE34">
        <v>47</v>
      </c>
      <c r="AF34" s="9" t="str">
        <f>IF(H49="","",(VLOOKUP(AE34,$A$3:$J$58,8,0)))</f>
        <v/>
      </c>
      <c r="AG34" s="9" t="str">
        <f>IF(I49="","",VLOOKUP(AE34,$A$3:$J$58,9,0))</f>
        <v/>
      </c>
      <c r="AH34" s="50" t="str">
        <f>IF(J49="","",VLOOKUP(AE25,$A$3:$J$58,10,0))</f>
        <v/>
      </c>
      <c r="AI34" s="17"/>
      <c r="AJ34" s="28" t="str">
        <f>IFERROR(IF(AI34="","",RANK(AI34,$AI$32:$AI$35)),0)</f>
        <v/>
      </c>
    </row>
    <row r="35" spans="1:45" ht="15" x14ac:dyDescent="0.2">
      <c r="A35" s="4">
        <v>33</v>
      </c>
      <c r="B35" s="4">
        <f t="shared" ref="B35:B54" si="18">IF(A35&gt;0,A35,999)</f>
        <v>33</v>
      </c>
      <c r="C35" s="4"/>
      <c r="D35" s="4"/>
      <c r="E35" s="4"/>
      <c r="F35" s="8">
        <f t="shared" ref="F35:F66" si="19">IF(G35&gt;0,G35,999)</f>
        <v>999</v>
      </c>
      <c r="G35" s="4"/>
      <c r="H35" s="77"/>
      <c r="I35" s="77"/>
      <c r="J35" s="66"/>
      <c r="K35" s="80" t="str">
        <f>IF(AJ5="","",AJ5)</f>
        <v/>
      </c>
      <c r="L35" s="80" t="str">
        <f>IF(AI5="","",AI5)</f>
        <v/>
      </c>
      <c r="N35">
        <v>16</v>
      </c>
      <c r="P35" s="9" t="str">
        <f>IF(H18="","",VLOOKUP(N35,$A$3:$J$58,8,0))</f>
        <v/>
      </c>
      <c r="Q35" s="9" t="str">
        <f>IF(I18="","",VLOOKUP(N35,$A$3:$J$58,9,0))</f>
        <v/>
      </c>
      <c r="R35" s="50" t="str">
        <f>IF(J18="","",VLOOKUP(N35,$A$3:$J$58,10,0))</f>
        <v/>
      </c>
      <c r="S35" s="17"/>
      <c r="T35" s="28" t="str">
        <f>IFERROR(IF(S35="","",RANK(S35,$S$32:$S$35)),0)</f>
        <v/>
      </c>
      <c r="U35" s="64"/>
      <c r="W35">
        <v>32</v>
      </c>
      <c r="X35" s="9" t="str">
        <f>IF(H34="","",(VLOOKUP(W35,$A$3:$J$58,8,0)))</f>
        <v/>
      </c>
      <c r="Y35" s="9" t="str">
        <f>IF(I34="","",VLOOKUP(W35,$A$3:$J$58,9,0))</f>
        <v/>
      </c>
      <c r="Z35" s="50" t="str">
        <f>IF(J34="","",VLOOKUP(W35,$A$3:$J$58,10,0))</f>
        <v/>
      </c>
      <c r="AA35" s="17"/>
      <c r="AB35" s="28" t="str">
        <f>IFERROR(IF(AA35="","",RANK(AA35,$AA$32:$AA$35)),0)</f>
        <v/>
      </c>
      <c r="AE35">
        <v>48</v>
      </c>
      <c r="AF35" s="9" t="str">
        <f>IF(H50="","",(VLOOKUP(AE35,$A$3:$J$58,8,0)))</f>
        <v/>
      </c>
      <c r="AG35" s="9" t="str">
        <f>IF(I50="","",VLOOKUP(AE35,$A$3:$J$58,9,0))</f>
        <v/>
      </c>
      <c r="AH35" s="50" t="str">
        <f>IF(J50="","",VLOOKUP(AE26,$A$3:$J$58,10,0))</f>
        <v/>
      </c>
      <c r="AI35" s="17"/>
      <c r="AJ35" s="28" t="str">
        <f>IFERROR(IF(AI35="","",RANK(AI35,$AI$32:$AI$35)),0)</f>
        <v/>
      </c>
    </row>
    <row r="36" spans="1:45" ht="15" x14ac:dyDescent="0.2">
      <c r="A36" s="4">
        <v>34</v>
      </c>
      <c r="B36" s="4">
        <f t="shared" si="18"/>
        <v>34</v>
      </c>
      <c r="C36" s="4"/>
      <c r="D36" s="4"/>
      <c r="E36" s="4"/>
      <c r="F36" s="8">
        <f t="shared" si="19"/>
        <v>999</v>
      </c>
      <c r="G36" s="4"/>
      <c r="H36" s="77"/>
      <c r="I36" s="77"/>
      <c r="J36" s="66"/>
      <c r="K36" s="80" t="str">
        <f t="shared" ref="K36:K38" si="20">IF(AJ6="","",AJ6)</f>
        <v/>
      </c>
      <c r="L36" s="80" t="str">
        <f t="shared" ref="L36:L38" si="21">IF(AI6="","",AI6)</f>
        <v/>
      </c>
      <c r="R36" s="140"/>
      <c r="S36" s="140"/>
      <c r="T36" s="140"/>
      <c r="U36" s="161"/>
      <c r="Z36" s="140"/>
      <c r="AA36" s="140"/>
      <c r="AB36" s="140"/>
    </row>
    <row r="37" spans="1:45" ht="15" x14ac:dyDescent="0.2">
      <c r="A37" s="4">
        <v>35</v>
      </c>
      <c r="B37" s="4">
        <f t="shared" si="18"/>
        <v>35</v>
      </c>
      <c r="C37" s="4"/>
      <c r="D37" s="4"/>
      <c r="E37" s="4"/>
      <c r="F37" s="8">
        <f t="shared" si="19"/>
        <v>999</v>
      </c>
      <c r="G37" s="4"/>
      <c r="H37" s="77"/>
      <c r="I37" s="77"/>
      <c r="J37" s="66"/>
      <c r="K37" s="80" t="str">
        <f t="shared" si="20"/>
        <v/>
      </c>
      <c r="L37" s="80" t="str">
        <f t="shared" si="21"/>
        <v/>
      </c>
      <c r="R37" s="140"/>
      <c r="S37" s="140"/>
      <c r="T37" s="140"/>
      <c r="Z37" s="140"/>
      <c r="AA37" s="140"/>
      <c r="AB37" s="140"/>
    </row>
    <row r="38" spans="1:45" ht="15" x14ac:dyDescent="0.2">
      <c r="A38" s="4">
        <v>36</v>
      </c>
      <c r="B38" s="4">
        <f t="shared" si="18"/>
        <v>36</v>
      </c>
      <c r="C38" s="4"/>
      <c r="D38" s="4"/>
      <c r="E38" s="4"/>
      <c r="F38" s="8">
        <f t="shared" si="19"/>
        <v>999</v>
      </c>
      <c r="G38" s="4"/>
      <c r="H38" s="77"/>
      <c r="I38" s="77"/>
      <c r="J38" s="66"/>
      <c r="K38" s="80" t="str">
        <f t="shared" si="20"/>
        <v/>
      </c>
      <c r="L38" s="80" t="str">
        <f t="shared" si="21"/>
        <v/>
      </c>
      <c r="P38" s="130"/>
      <c r="Q38" s="130"/>
      <c r="R38" s="130"/>
      <c r="S38" s="130"/>
      <c r="T38" s="130"/>
      <c r="Z38" s="140"/>
      <c r="AA38" s="140"/>
      <c r="AB38" s="140"/>
    </row>
    <row r="39" spans="1:45" ht="15" x14ac:dyDescent="0.2">
      <c r="A39" s="4">
        <v>37</v>
      </c>
      <c r="B39" s="4">
        <f t="shared" si="18"/>
        <v>37</v>
      </c>
      <c r="C39" s="4"/>
      <c r="D39" s="4"/>
      <c r="E39" s="4"/>
      <c r="F39" s="8">
        <f t="shared" si="19"/>
        <v>999</v>
      </c>
      <c r="G39" s="4"/>
      <c r="H39" s="81"/>
      <c r="I39" s="77"/>
      <c r="J39" s="66"/>
      <c r="K39" s="80" t="str">
        <f>IF(AJ14="","",AJ14)</f>
        <v/>
      </c>
      <c r="L39" s="80" t="str">
        <f>IF(AI14="","",AI14)</f>
        <v/>
      </c>
      <c r="P39" s="130"/>
      <c r="Q39" s="130"/>
      <c r="R39" s="130"/>
      <c r="S39" s="130"/>
      <c r="T39" s="130"/>
      <c r="Z39" s="140"/>
      <c r="AA39" s="140"/>
      <c r="AB39" s="140"/>
      <c r="AP39"/>
      <c r="AQ39"/>
      <c r="AR39"/>
    </row>
    <row r="40" spans="1:45" ht="15" customHeight="1" x14ac:dyDescent="0.2">
      <c r="A40" s="4">
        <v>38</v>
      </c>
      <c r="B40" s="4">
        <f t="shared" si="18"/>
        <v>38</v>
      </c>
      <c r="C40" s="4"/>
      <c r="D40" s="4"/>
      <c r="E40" s="4"/>
      <c r="F40" s="8">
        <f t="shared" si="19"/>
        <v>999</v>
      </c>
      <c r="G40" s="4"/>
      <c r="H40" s="81"/>
      <c r="I40" s="77"/>
      <c r="J40" s="66"/>
      <c r="K40" s="80" t="str">
        <f t="shared" ref="K40:K42" si="22">IF(AJ15="","",AJ15)</f>
        <v/>
      </c>
      <c r="L40" s="80" t="str">
        <f t="shared" ref="L40:L42" si="23">IF(AI15="","",AI15)</f>
        <v/>
      </c>
      <c r="P40" s="180" t="str">
        <f>IF(AND(P5&gt;"",OR(S5="",S6="",S7="",S8="")),AH1,IF(AND(P14&gt;"",OR(S14="",S15="",S16="",S17="")),AH1,IF(AND(P23&gt;"",OR(S23="",S24="",S25="",S26="")),AH1,IF(AND(P32&gt;"",OR(S32="",S33="",S34="",S35="")),AH1,IF(AND(X5&gt;"",OR(AA5="",AA6="",AA7="",AA8="")),AH1,IF(AND(X14&gt;"",OR(AA14="",AA15="",AA16="",AA17="")),AH1,IF(AND(X23&gt;"",OR(AA23="",AA24="",AA25="",AA26="")),AH1,IF(AND(X32&gt;"",OR(AA32="",AA33="",AA34="",AA35="")),AH1,IF(AND(AF5&gt;"",OR(AI5="",AI6="",AI7="",AI8="")),AH1,IF(AND(AF14&gt;"",OR(AI14="",AI15="",AI16="",AI17="")),AH1,IF(AND(AF23&gt;"",OR(AI23="",AI24="",AI25="",AI26="")),AH1,IF(AND(AF32&gt;"",OR(AI32="",AI33="",AI34="",AI35="")),AH1,IF(AND(AN5&gt;"",OR(AQ5="",AQ6="",AQ7="",AQ8="")),AH1,IF(AND(AN14&gt;"",OR(AQ14="",AQ15="",AQ16="",AQ17="")),AH1,IF(AND(L7&lt;&gt;"",H7=""),AH2,IF(AND(L8&lt;&gt;"",H8=""),AG1,IF(AND(L9&lt;&gt;"",H9=""),AG1,IF(AND(L10&lt;&gt;"",H10=""),AG1,AK1))))))))))))))))))</f>
        <v>Eingabe o.k.</v>
      </c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F40" s="180" t="str">
        <f>IF(AND(P5&gt;"",OR(S5="",S6="",S7="",S8="")),AH1,IF(AND(P14&gt;"",OR(S14="",S15="",S16="",S17="")),AH1,IF(AND(P23&gt;"",OR(S23="",S24="",S25="",S26="")),AH1,IF(AND(P32&gt;"",OR(S32="",S33="",S34="",S35="")),AH1,IF(AND(X5&gt;"",OR(AA5="",AA6="",AA7="",AA8="")),AH1,IF(AND(X14&gt;"",OR(AA14="",AA15="",AA16="",AA17="")),AH1,IF(AND(X23&gt;"",OR(AA23="",AA24="",AA25="",AA26="")),AH1,IF(AND(X32&gt;"",OR(AA32="",AA33="",AA34="",AA35="")),AH1,IF(AND(AF5&gt;"",OR(AI5="",AI6="",AI7="",AI8="")),AH1,IF(AND(AF14&gt;"",OR(AI14="",AI15="",AI16="",AI17="")),AH1,IF(AND(AF23&gt;"",OR(AI23="",AI24="",AI25="",AI26="")),AH1,IF(AND(AF32&gt;"",OR(AI32="",AI33="",AI34="",AI35="")),AH1,IF(AND(AN5&gt;"",OR(AQ5="",AQ6="",AQ7="",AQ8="")),AH1,IF(AND(AN14&gt;"",OR(AQ14="",AQ15="",AQ16="",AQ17="")),AH1,IF(AND(L7&lt;&gt;"",H7=""),AH2,IF(AND(L8&lt;&gt;"",H8=""),AG1,IF(AND(L9&lt;&gt;"",H9=""),AG1,IF(AND(L10&lt;&gt;"",H10=""),AG1,AK1))))))))))))))))))</f>
        <v>Eingabe o.k.</v>
      </c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30"/>
    </row>
    <row r="41" spans="1:45" ht="15" customHeight="1" x14ac:dyDescent="0.2">
      <c r="A41" s="4">
        <v>39</v>
      </c>
      <c r="B41" s="4">
        <f t="shared" si="18"/>
        <v>39</v>
      </c>
      <c r="C41" s="4"/>
      <c r="D41" s="4"/>
      <c r="E41" s="4"/>
      <c r="F41" s="8">
        <f t="shared" si="19"/>
        <v>999</v>
      </c>
      <c r="G41" s="4"/>
      <c r="H41" s="81"/>
      <c r="I41" s="77"/>
      <c r="J41" s="66"/>
      <c r="K41" s="80" t="str">
        <f t="shared" si="22"/>
        <v/>
      </c>
      <c r="L41" s="80" t="str">
        <f t="shared" si="23"/>
        <v/>
      </c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30"/>
    </row>
    <row r="42" spans="1:45" ht="15" customHeight="1" x14ac:dyDescent="0.2">
      <c r="A42" s="4">
        <v>40</v>
      </c>
      <c r="B42" s="4">
        <f t="shared" si="18"/>
        <v>40</v>
      </c>
      <c r="C42" s="4"/>
      <c r="D42" s="4"/>
      <c r="E42" s="4"/>
      <c r="F42" s="8">
        <f t="shared" si="19"/>
        <v>999</v>
      </c>
      <c r="G42" s="4"/>
      <c r="H42" s="81"/>
      <c r="I42" s="77"/>
      <c r="J42" s="66"/>
      <c r="K42" s="80" t="str">
        <f t="shared" si="22"/>
        <v/>
      </c>
      <c r="L42" s="80" t="str">
        <f t="shared" si="23"/>
        <v/>
      </c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30"/>
    </row>
    <row r="43" spans="1:45" ht="15" x14ac:dyDescent="0.2">
      <c r="A43" s="4">
        <v>41</v>
      </c>
      <c r="B43" s="4">
        <f t="shared" si="18"/>
        <v>41</v>
      </c>
      <c r="C43" s="4"/>
      <c r="D43" s="4"/>
      <c r="E43" s="4"/>
      <c r="F43" s="8">
        <f t="shared" si="19"/>
        <v>999</v>
      </c>
      <c r="G43" s="4"/>
      <c r="H43" s="81"/>
      <c r="I43" s="77"/>
      <c r="J43" s="66"/>
      <c r="K43" s="80" t="str">
        <f>IF(AJ23="","",AJ23)</f>
        <v/>
      </c>
      <c r="L43" s="80" t="str">
        <f>IF(AI23="","",AI23)</f>
        <v/>
      </c>
      <c r="R43" s="140"/>
      <c r="S43" s="140"/>
      <c r="T43" s="140"/>
      <c r="Z43" s="140"/>
      <c r="AA43" s="140"/>
      <c r="AB43" s="140"/>
      <c r="AP43"/>
      <c r="AQ43"/>
      <c r="AR43"/>
    </row>
    <row r="44" spans="1:45" ht="15" x14ac:dyDescent="0.2">
      <c r="A44" s="4">
        <v>42</v>
      </c>
      <c r="B44" s="4">
        <f t="shared" si="18"/>
        <v>42</v>
      </c>
      <c r="C44" s="4"/>
      <c r="D44" s="4"/>
      <c r="E44" s="4"/>
      <c r="F44" s="8">
        <f t="shared" si="19"/>
        <v>999</v>
      </c>
      <c r="G44" s="4"/>
      <c r="H44" s="81"/>
      <c r="I44" s="77"/>
      <c r="J44" s="66"/>
      <c r="K44" s="80" t="str">
        <f t="shared" ref="K44:K46" si="24">IF(AJ24="","",AJ24)</f>
        <v/>
      </c>
      <c r="L44" s="80" t="str">
        <f t="shared" ref="L44:L46" si="25">IF(AI24="","",AI24)</f>
        <v/>
      </c>
      <c r="R44" s="140"/>
      <c r="S44" s="140"/>
      <c r="T44" s="140"/>
      <c r="Z44" s="140"/>
      <c r="AA44" s="140"/>
      <c r="AB44" s="140"/>
      <c r="AP44"/>
      <c r="AQ44"/>
      <c r="AR44"/>
    </row>
    <row r="45" spans="1:45" ht="15" x14ac:dyDescent="0.2">
      <c r="A45" s="4">
        <v>43</v>
      </c>
      <c r="B45" s="4">
        <f t="shared" si="18"/>
        <v>43</v>
      </c>
      <c r="C45" s="4"/>
      <c r="D45" s="4"/>
      <c r="E45" s="4"/>
      <c r="F45" s="8">
        <f t="shared" si="19"/>
        <v>999</v>
      </c>
      <c r="G45" s="4"/>
      <c r="H45" s="81"/>
      <c r="I45" s="77"/>
      <c r="J45" s="66"/>
      <c r="K45" s="80" t="str">
        <f t="shared" si="24"/>
        <v/>
      </c>
      <c r="L45" s="80" t="str">
        <f t="shared" si="25"/>
        <v/>
      </c>
      <c r="R45" s="140"/>
      <c r="S45" s="140"/>
      <c r="T45" s="140"/>
      <c r="Z45" s="140"/>
      <c r="AA45" s="140"/>
      <c r="AB45" s="140"/>
    </row>
    <row r="46" spans="1:45" ht="15" x14ac:dyDescent="0.2">
      <c r="A46" s="4">
        <v>44</v>
      </c>
      <c r="B46" s="4">
        <f t="shared" si="18"/>
        <v>44</v>
      </c>
      <c r="C46" s="4"/>
      <c r="D46" s="4"/>
      <c r="E46" s="4"/>
      <c r="F46" s="8">
        <f t="shared" si="19"/>
        <v>999</v>
      </c>
      <c r="G46" s="4"/>
      <c r="H46" s="81"/>
      <c r="I46" s="77"/>
      <c r="J46" s="66"/>
      <c r="K46" s="80" t="str">
        <f t="shared" si="24"/>
        <v/>
      </c>
      <c r="L46" s="80" t="str">
        <f t="shared" si="25"/>
        <v/>
      </c>
      <c r="R46" s="140"/>
      <c r="S46" s="140"/>
      <c r="T46" s="140"/>
      <c r="Z46" s="140"/>
      <c r="AA46" s="140"/>
      <c r="AB46" s="140"/>
    </row>
    <row r="47" spans="1:45" ht="15" x14ac:dyDescent="0.2">
      <c r="A47" s="4">
        <v>45</v>
      </c>
      <c r="B47" s="4">
        <f t="shared" si="18"/>
        <v>45</v>
      </c>
      <c r="C47" s="4"/>
      <c r="D47" s="4"/>
      <c r="E47" s="4"/>
      <c r="F47" s="8">
        <f t="shared" si="19"/>
        <v>999</v>
      </c>
      <c r="G47" s="4"/>
      <c r="H47" s="81"/>
      <c r="I47" s="77"/>
      <c r="J47" s="66"/>
      <c r="K47" s="80" t="str">
        <f>IF(AJ32="","",AJ32)</f>
        <v/>
      </c>
      <c r="L47" s="80" t="str">
        <f>IF(AI32="","",AI32)</f>
        <v/>
      </c>
      <c r="R47" s="140"/>
      <c r="S47" s="140"/>
      <c r="T47" s="140"/>
      <c r="Z47" s="140"/>
      <c r="AA47" s="140"/>
      <c r="AB47" s="140"/>
    </row>
    <row r="48" spans="1:45" ht="15" x14ac:dyDescent="0.2">
      <c r="A48" s="4">
        <v>46</v>
      </c>
      <c r="B48" s="4">
        <f t="shared" si="18"/>
        <v>46</v>
      </c>
      <c r="C48" s="4"/>
      <c r="D48" s="4"/>
      <c r="E48" s="4"/>
      <c r="F48" s="8">
        <f t="shared" si="19"/>
        <v>999</v>
      </c>
      <c r="G48" s="4"/>
      <c r="H48" s="81"/>
      <c r="I48" s="77"/>
      <c r="J48" s="66"/>
      <c r="K48" s="80" t="str">
        <f t="shared" ref="K48:K50" si="26">IF(AJ33="","",AJ33)</f>
        <v/>
      </c>
      <c r="L48" s="80" t="str">
        <f t="shared" ref="L48:L50" si="27">IF(AI33="","",AI33)</f>
        <v/>
      </c>
      <c r="R48" s="140"/>
      <c r="S48" s="140"/>
      <c r="T48" s="140"/>
      <c r="Z48" s="140"/>
      <c r="AA48" s="140"/>
      <c r="AB48" s="140"/>
    </row>
    <row r="49" spans="1:36" ht="15" x14ac:dyDescent="0.2">
      <c r="A49" s="4">
        <v>47</v>
      </c>
      <c r="B49" s="4">
        <f t="shared" si="18"/>
        <v>47</v>
      </c>
      <c r="C49" s="4"/>
      <c r="D49" s="4"/>
      <c r="E49" s="4"/>
      <c r="F49" s="8">
        <f t="shared" si="19"/>
        <v>999</v>
      </c>
      <c r="G49" s="4"/>
      <c r="H49" s="81"/>
      <c r="I49" s="77"/>
      <c r="J49" s="66"/>
      <c r="K49" s="80" t="str">
        <f t="shared" si="26"/>
        <v/>
      </c>
      <c r="L49" s="80" t="str">
        <f t="shared" si="27"/>
        <v/>
      </c>
      <c r="R49"/>
      <c r="S49"/>
      <c r="T49"/>
      <c r="AA49"/>
      <c r="AB49"/>
      <c r="AH49"/>
      <c r="AI49"/>
      <c r="AJ49"/>
    </row>
    <row r="50" spans="1:36" ht="15" x14ac:dyDescent="0.2">
      <c r="A50" s="4">
        <v>48</v>
      </c>
      <c r="B50" s="4">
        <f t="shared" si="18"/>
        <v>48</v>
      </c>
      <c r="C50" s="4"/>
      <c r="D50" s="4"/>
      <c r="E50" s="4"/>
      <c r="F50" s="8">
        <f t="shared" si="19"/>
        <v>999</v>
      </c>
      <c r="G50" s="4"/>
      <c r="H50" s="77"/>
      <c r="I50" s="77"/>
      <c r="J50" s="66"/>
      <c r="K50" s="80" t="str">
        <f t="shared" si="26"/>
        <v/>
      </c>
      <c r="L50" s="80" t="str">
        <f t="shared" si="27"/>
        <v/>
      </c>
      <c r="R50"/>
      <c r="S50"/>
      <c r="T50"/>
      <c r="AA50"/>
      <c r="AB50"/>
      <c r="AH50"/>
      <c r="AI50"/>
      <c r="AJ50"/>
    </row>
    <row r="51" spans="1:36" ht="15" x14ac:dyDescent="0.2">
      <c r="A51" s="4">
        <v>49</v>
      </c>
      <c r="B51" s="4">
        <f t="shared" si="18"/>
        <v>49</v>
      </c>
      <c r="C51" s="4"/>
      <c r="D51" s="4"/>
      <c r="E51" s="4"/>
      <c r="F51" s="8">
        <f t="shared" si="19"/>
        <v>999</v>
      </c>
      <c r="G51" s="4"/>
      <c r="H51" s="77"/>
      <c r="I51" s="77"/>
      <c r="J51" s="66"/>
      <c r="K51" s="80" t="str">
        <f>IF(AR5="","",AR5)</f>
        <v/>
      </c>
      <c r="L51" s="80" t="str">
        <f>IF(AQ5="","",AQ5)</f>
        <v/>
      </c>
      <c r="R51"/>
      <c r="S51"/>
      <c r="T51"/>
      <c r="AA51"/>
      <c r="AB51"/>
      <c r="AH51"/>
      <c r="AI51"/>
      <c r="AJ51"/>
    </row>
    <row r="52" spans="1:36" ht="15" x14ac:dyDescent="0.2">
      <c r="A52" s="4">
        <v>50</v>
      </c>
      <c r="B52" s="4">
        <f t="shared" si="18"/>
        <v>50</v>
      </c>
      <c r="C52" s="4"/>
      <c r="D52" s="4"/>
      <c r="E52" s="4"/>
      <c r="F52" s="8">
        <f t="shared" si="19"/>
        <v>999</v>
      </c>
      <c r="G52" s="4"/>
      <c r="H52" s="77"/>
      <c r="I52" s="77"/>
      <c r="J52" s="66"/>
      <c r="K52" s="80" t="str">
        <f t="shared" ref="K52:K54" si="28">IF(AR6="","",AR6)</f>
        <v/>
      </c>
      <c r="L52" s="80" t="str">
        <f t="shared" ref="L52:L54" si="29">IF(AQ6="","",AQ6)</f>
        <v/>
      </c>
      <c r="R52"/>
      <c r="S52"/>
      <c r="T52"/>
      <c r="AA52"/>
      <c r="AB52"/>
      <c r="AH52"/>
      <c r="AI52"/>
      <c r="AJ52"/>
    </row>
    <row r="53" spans="1:36" ht="15" x14ac:dyDescent="0.2">
      <c r="A53" s="4">
        <v>51</v>
      </c>
      <c r="B53" s="4">
        <f t="shared" si="18"/>
        <v>51</v>
      </c>
      <c r="C53" s="4"/>
      <c r="D53" s="4"/>
      <c r="E53" s="4"/>
      <c r="F53" s="8">
        <f t="shared" si="19"/>
        <v>999</v>
      </c>
      <c r="G53" s="4"/>
      <c r="H53" s="77"/>
      <c r="I53" s="77"/>
      <c r="J53" s="66"/>
      <c r="K53" s="80" t="str">
        <f t="shared" si="28"/>
        <v/>
      </c>
      <c r="L53" s="80" t="str">
        <f t="shared" si="29"/>
        <v/>
      </c>
      <c r="R53"/>
      <c r="S53"/>
      <c r="T53"/>
      <c r="AA53"/>
      <c r="AB53"/>
      <c r="AH53"/>
      <c r="AI53"/>
      <c r="AJ53"/>
    </row>
    <row r="54" spans="1:36" ht="15" x14ac:dyDescent="0.2">
      <c r="A54" s="4">
        <v>52</v>
      </c>
      <c r="B54" s="4">
        <f t="shared" si="18"/>
        <v>52</v>
      </c>
      <c r="C54" s="4"/>
      <c r="D54" s="4"/>
      <c r="E54" s="4"/>
      <c r="F54" s="8">
        <f t="shared" si="19"/>
        <v>999</v>
      </c>
      <c r="G54" s="4"/>
      <c r="H54" s="77"/>
      <c r="I54" s="77"/>
      <c r="J54" s="66"/>
      <c r="K54" s="80" t="str">
        <f t="shared" si="28"/>
        <v/>
      </c>
      <c r="L54" s="80" t="str">
        <f t="shared" si="29"/>
        <v/>
      </c>
      <c r="R54"/>
      <c r="S54"/>
      <c r="T54"/>
      <c r="AA54"/>
      <c r="AB54"/>
      <c r="AH54"/>
      <c r="AI54"/>
      <c r="AJ54"/>
    </row>
    <row r="55" spans="1:36" ht="15" x14ac:dyDescent="0.2">
      <c r="F55" s="8">
        <f t="shared" si="19"/>
        <v>999</v>
      </c>
      <c r="H55" s="77"/>
      <c r="I55" s="77"/>
      <c r="J55" s="77"/>
      <c r="K55" s="80" t="str">
        <f>IF(AR14="","",AR14)</f>
        <v/>
      </c>
      <c r="L55" s="80" t="str">
        <f>IF(AQ14="","",AQ14)</f>
        <v/>
      </c>
    </row>
    <row r="56" spans="1:36" ht="15" x14ac:dyDescent="0.2">
      <c r="F56" s="8">
        <f t="shared" si="19"/>
        <v>999</v>
      </c>
      <c r="H56" s="77"/>
      <c r="I56" s="77"/>
      <c r="J56" s="77"/>
      <c r="K56" s="80" t="str">
        <f t="shared" ref="K56:K58" si="30">IF(AR15="","",AR15)</f>
        <v/>
      </c>
      <c r="L56" s="80" t="str">
        <f t="shared" ref="L56:L58" si="31">IF(AQ15="","",AQ15)</f>
        <v/>
      </c>
    </row>
    <row r="57" spans="1:36" ht="15" x14ac:dyDescent="0.2">
      <c r="F57" s="8">
        <f t="shared" si="19"/>
        <v>999</v>
      </c>
      <c r="H57" s="77"/>
      <c r="I57" s="77"/>
      <c r="J57" s="77"/>
      <c r="K57" s="80" t="str">
        <f t="shared" si="30"/>
        <v/>
      </c>
      <c r="L57" s="80" t="str">
        <f t="shared" si="31"/>
        <v/>
      </c>
    </row>
    <row r="58" spans="1:36" ht="15" x14ac:dyDescent="0.2">
      <c r="F58" s="8">
        <f t="shared" si="19"/>
        <v>999</v>
      </c>
      <c r="H58" s="77"/>
      <c r="I58" s="77"/>
      <c r="J58" s="77"/>
      <c r="K58" s="80" t="str">
        <f t="shared" si="30"/>
        <v/>
      </c>
      <c r="L58" s="80" t="str">
        <f t="shared" si="31"/>
        <v/>
      </c>
    </row>
    <row r="59" spans="1:36" x14ac:dyDescent="0.2">
      <c r="F59" s="8">
        <f t="shared" si="19"/>
        <v>999</v>
      </c>
    </row>
    <row r="60" spans="1:36" x14ac:dyDescent="0.2">
      <c r="F60" s="8">
        <f t="shared" si="19"/>
        <v>999</v>
      </c>
    </row>
  </sheetData>
  <sheetProtection sheet="1" objects="1" scenarios="1"/>
  <sortState ref="F3:K128">
    <sortCondition ref="F3:F128"/>
  </sortState>
  <customSheetViews>
    <customSheetView guid="{B1DF6B9E-725A-4A8E-ABAB-4CF1AE6CB621}" scale="60" printArea="1" hiddenColumns="1" topLeftCell="H1">
      <selection activeCell="S5" sqref="S5"/>
      <colBreaks count="2" manualBreakCount="2">
        <brk id="14" max="1048575" man="1"/>
        <brk id="21" max="1048575" man="1"/>
      </colBreaks>
      <pageMargins left="0.23622047244094502" right="0.23622047244094502" top="0.74803149606299202" bottom="0.74803149606299202" header="0.31496062992126" footer="0.31496062992126"/>
      <pageSetup paperSize="9" scale="120" orientation="portrait" r:id="rId1"/>
      <headerFooter alignWithMargins="0"/>
    </customSheetView>
  </customSheetViews>
  <mergeCells count="18">
    <mergeCell ref="AF40:AR42"/>
    <mergeCell ref="AF2:AJ3"/>
    <mergeCell ref="AF11:AJ12"/>
    <mergeCell ref="AF20:AJ21"/>
    <mergeCell ref="AF29:AJ30"/>
    <mergeCell ref="AN2:AR3"/>
    <mergeCell ref="AN11:AR12"/>
    <mergeCell ref="AN19:AQ20"/>
    <mergeCell ref="AR19:AR20"/>
    <mergeCell ref="P40:AB42"/>
    <mergeCell ref="P2:T3"/>
    <mergeCell ref="P11:T12"/>
    <mergeCell ref="P20:T21"/>
    <mergeCell ref="P29:T30"/>
    <mergeCell ref="X2:AB3"/>
    <mergeCell ref="X11:AB12"/>
    <mergeCell ref="X20:AB21"/>
    <mergeCell ref="X29:AB30"/>
  </mergeCells>
  <conditionalFormatting sqref="T1:AE1 AG1">
    <cfRule type="containsText" dxfId="12" priority="3" operator="containsText" text="Eingabe o.k.">
      <formula>NOT(ISERROR(SEARCH("Eingabe o.k.",T1)))</formula>
    </cfRule>
    <cfRule type="cellIs" dxfId="11" priority="4" operator="equal">
      <formula>"""Eingabe o.k."""</formula>
    </cfRule>
  </conditionalFormatting>
  <conditionalFormatting sqref="P40:AB42">
    <cfRule type="containsText" dxfId="10" priority="2" operator="containsText" text="Eingabe o.k.">
      <formula>NOT(ISERROR(SEARCH("Eingabe o.k.",P40)))</formula>
    </cfRule>
  </conditionalFormatting>
  <conditionalFormatting sqref="AF40:AR42">
    <cfRule type="containsText" dxfId="9" priority="1" operator="containsText" text="Eingabe o.k.">
      <formula>NOT(ISERROR(SEARCH("Eingabe o.k.",AF40)))</formula>
    </cfRule>
  </conditionalFormatting>
  <dataValidations count="1">
    <dataValidation type="whole" allowBlank="1" showInputMessage="1" showErrorMessage="1" errorTitle="Ganze Zahl" error="Punkte dürfen nur als ganze Zahl eingetragen werden." sqref="AQ1:AQ39 AI1:AI39 S1:S37 AQ43:AQ1048576 AA1:AA1048576 AI43:AI1048576 S40:S1048576">
      <formula1>-1000</formula1>
      <formula2>9999999999</formula2>
    </dataValidation>
  </dataValidations>
  <pageMargins left="0.23622047244094491" right="0.23622047244094491" top="0.74803149606299213" bottom="0.74803149606299213" header="0.31496062992125984" footer="0.31496062992125984"/>
  <pageSetup paperSize="9" scale="120" orientation="portrait" r:id="rId2"/>
  <headerFooter alignWithMargins="0"/>
  <colBreaks count="2" manualBreakCount="2">
    <brk id="14" max="1048575" man="1"/>
    <brk id="21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C21"/>
  <sheetViews>
    <sheetView topLeftCell="A113" workbookViewId="0">
      <selection activeCell="C128" sqref="A2:C128"/>
    </sheetView>
  </sheetViews>
  <sheetFormatPr baseColWidth="10" defaultRowHeight="12.75" x14ac:dyDescent="0.2"/>
  <cols>
    <col min="3" max="3" width="11" style="140"/>
  </cols>
  <sheetData>
    <row r="1" spans="1:3" x14ac:dyDescent="0.2">
      <c r="A1" s="9" t="s">
        <v>0</v>
      </c>
      <c r="B1" s="9" t="s">
        <v>1</v>
      </c>
      <c r="C1" s="160" t="s">
        <v>3</v>
      </c>
    </row>
    <row r="2" spans="1:3" x14ac:dyDescent="0.2">
      <c r="A2" s="9" t="s">
        <v>119</v>
      </c>
      <c r="B2" s="9" t="s">
        <v>152</v>
      </c>
      <c r="C2" s="160">
        <v>115</v>
      </c>
    </row>
    <row r="3" spans="1:3" x14ac:dyDescent="0.2">
      <c r="A3" s="9" t="s">
        <v>120</v>
      </c>
      <c r="B3" s="9" t="s">
        <v>153</v>
      </c>
      <c r="C3" s="160">
        <v>116</v>
      </c>
    </row>
    <row r="4" spans="1:3" x14ac:dyDescent="0.2">
      <c r="A4" s="9" t="s">
        <v>160</v>
      </c>
      <c r="B4" s="9" t="s">
        <v>181</v>
      </c>
      <c r="C4" s="160">
        <v>161</v>
      </c>
    </row>
    <row r="5" spans="1:3" x14ac:dyDescent="0.2">
      <c r="A5" s="9" t="s">
        <v>139</v>
      </c>
      <c r="B5" s="9" t="s">
        <v>175</v>
      </c>
      <c r="C5" s="160">
        <v>148</v>
      </c>
    </row>
    <row r="6" spans="1:3" x14ac:dyDescent="0.2">
      <c r="A6" s="9" t="s">
        <v>126</v>
      </c>
      <c r="B6" s="9" t="s">
        <v>159</v>
      </c>
      <c r="C6" s="160">
        <v>127</v>
      </c>
    </row>
    <row r="7" spans="1:3" x14ac:dyDescent="0.2">
      <c r="A7" s="9" t="s">
        <v>113</v>
      </c>
      <c r="B7" s="9" t="s">
        <v>146</v>
      </c>
      <c r="C7" s="160">
        <v>102</v>
      </c>
    </row>
    <row r="8" spans="1:3" x14ac:dyDescent="0.2">
      <c r="A8" s="9" t="s">
        <v>161</v>
      </c>
      <c r="B8" s="9" t="s">
        <v>182</v>
      </c>
      <c r="C8" s="160">
        <v>166</v>
      </c>
    </row>
    <row r="9" spans="1:3" x14ac:dyDescent="0.2">
      <c r="A9" s="9" t="s">
        <v>143</v>
      </c>
      <c r="B9" s="9" t="s">
        <v>179</v>
      </c>
      <c r="C9" s="160">
        <v>157</v>
      </c>
    </row>
    <row r="10" spans="1:3" x14ac:dyDescent="0.2">
      <c r="A10" s="9" t="s">
        <v>128</v>
      </c>
      <c r="B10" s="9" t="s">
        <v>164</v>
      </c>
      <c r="C10" s="160">
        <v>130</v>
      </c>
    </row>
    <row r="11" spans="1:3" x14ac:dyDescent="0.2">
      <c r="A11" s="9" t="s">
        <v>144</v>
      </c>
      <c r="B11" s="9" t="s">
        <v>180</v>
      </c>
      <c r="C11" s="160">
        <v>159</v>
      </c>
    </row>
    <row r="12" spans="1:3" x14ac:dyDescent="0.2">
      <c r="A12" s="9" t="s">
        <v>123</v>
      </c>
      <c r="B12" s="9" t="s">
        <v>156</v>
      </c>
      <c r="C12" s="160">
        <v>121</v>
      </c>
    </row>
    <row r="13" spans="1:3" x14ac:dyDescent="0.2">
      <c r="A13" s="9" t="s">
        <v>124</v>
      </c>
      <c r="B13" s="9" t="s">
        <v>157</v>
      </c>
      <c r="C13" s="160">
        <v>123</v>
      </c>
    </row>
    <row r="14" spans="1:3" x14ac:dyDescent="0.2">
      <c r="A14" s="9" t="s">
        <v>137</v>
      </c>
      <c r="B14" s="9" t="s">
        <v>173</v>
      </c>
      <c r="C14" s="160">
        <v>146</v>
      </c>
    </row>
    <row r="15" spans="1:3" x14ac:dyDescent="0.2">
      <c r="A15" s="9" t="s">
        <v>118</v>
      </c>
      <c r="B15" s="9" t="s">
        <v>151</v>
      </c>
      <c r="C15" s="160">
        <v>114</v>
      </c>
    </row>
    <row r="16" spans="1:3" x14ac:dyDescent="0.2">
      <c r="A16" s="9" t="s">
        <v>130</v>
      </c>
      <c r="B16" s="9" t="s">
        <v>166</v>
      </c>
      <c r="C16" s="160">
        <v>134</v>
      </c>
    </row>
    <row r="17" spans="1:3" x14ac:dyDescent="0.2">
      <c r="A17" s="9" t="s">
        <v>122</v>
      </c>
      <c r="B17" s="9" t="s">
        <v>155</v>
      </c>
      <c r="C17" s="160">
        <v>119</v>
      </c>
    </row>
    <row r="18" spans="1:3" x14ac:dyDescent="0.2">
      <c r="A18" s="9" t="s">
        <v>132</v>
      </c>
      <c r="B18" s="9" t="s">
        <v>168</v>
      </c>
      <c r="C18" s="160">
        <v>136</v>
      </c>
    </row>
    <row r="19" spans="1:3" x14ac:dyDescent="0.2">
      <c r="A19" s="9" t="s">
        <v>138</v>
      </c>
      <c r="B19" s="9" t="s">
        <v>174</v>
      </c>
      <c r="C19" s="160">
        <v>147</v>
      </c>
    </row>
    <row r="20" spans="1:3" x14ac:dyDescent="0.2">
      <c r="A20" s="9" t="s">
        <v>162</v>
      </c>
      <c r="B20" s="9" t="s">
        <v>183</v>
      </c>
      <c r="C20" s="160">
        <v>167</v>
      </c>
    </row>
    <row r="21" spans="1:3" x14ac:dyDescent="0.2">
      <c r="A21" s="9" t="s">
        <v>125</v>
      </c>
      <c r="B21" s="9" t="s">
        <v>158</v>
      </c>
      <c r="C21" s="160">
        <v>126</v>
      </c>
    </row>
  </sheetData>
  <sheetProtection sheet="1" objects="1" scenarios="1"/>
  <customSheetViews>
    <customSheetView guid="{B1DF6B9E-725A-4A8E-ABAB-4CF1AE6CB621}" showPageBreaks="1" state="hidden" topLeftCell="A112">
      <selection activeCell="C128" sqref="A2:C128"/>
      <pageMargins left="0.7" right="0.7" top="0.78740157499999996" bottom="0.78740157499999996" header="0.3" footer="0.3"/>
      <pageSetup paperSize="9" orientation="portrait" horizontalDpi="1200" verticalDpi="1200" r:id="rId1"/>
    </customSheetView>
  </customSheetViews>
  <pageMargins left="0.7" right="0.7" top="0.78740157499999996" bottom="0.78740157499999996" header="0.3" footer="0.3"/>
  <pageSetup paperSize="9" orientation="portrait" horizontalDpi="1200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N129"/>
  <sheetViews>
    <sheetView topLeftCell="B1" workbookViewId="0">
      <selection activeCell="D7" sqref="D7:G132"/>
    </sheetView>
  </sheetViews>
  <sheetFormatPr baseColWidth="10" defaultRowHeight="12.75" x14ac:dyDescent="0.2"/>
  <cols>
    <col min="1" max="1" width="11" hidden="1" customWidth="1"/>
    <col min="2" max="2" width="4.625" customWidth="1"/>
    <col min="3" max="3" width="4.5" customWidth="1"/>
    <col min="4" max="4" width="6.25" customWidth="1"/>
    <col min="5" max="5" width="15.125" customWidth="1"/>
    <col min="6" max="6" width="14.875" customWidth="1"/>
    <col min="7" max="7" width="14.875" style="140" customWidth="1"/>
    <col min="8" max="9" width="13.375" style="140" customWidth="1"/>
    <col min="10" max="10" width="14.375" style="140" customWidth="1"/>
    <col min="11" max="12" width="13.375" style="140" customWidth="1"/>
    <col min="13" max="13" width="12.375" style="140" customWidth="1"/>
  </cols>
  <sheetData>
    <row r="1" spans="1:14" x14ac:dyDescent="0.2">
      <c r="E1" s="12"/>
      <c r="F1" s="159"/>
      <c r="G1" s="159"/>
      <c r="H1" s="159"/>
      <c r="I1" s="159"/>
      <c r="J1" s="159"/>
      <c r="K1" s="159"/>
      <c r="L1" s="159"/>
      <c r="M1" s="159"/>
      <c r="N1" s="159"/>
    </row>
    <row r="2" spans="1:14" x14ac:dyDescent="0.2">
      <c r="E2" s="12"/>
      <c r="F2" s="30"/>
      <c r="G2" s="30"/>
      <c r="H2" s="159"/>
      <c r="I2" s="159"/>
      <c r="J2" s="159"/>
      <c r="K2" s="159"/>
      <c r="L2" s="159"/>
      <c r="M2" s="159"/>
      <c r="N2" s="12"/>
    </row>
    <row r="6" spans="1:14" s="1" customFormat="1" ht="16.5" customHeight="1" x14ac:dyDescent="0.2">
      <c r="B6" s="2"/>
      <c r="C6" s="2"/>
      <c r="D6" s="7" t="s">
        <v>2</v>
      </c>
      <c r="E6" s="34" t="s">
        <v>0</v>
      </c>
      <c r="F6" s="34" t="s">
        <v>1</v>
      </c>
      <c r="G6" s="39" t="s">
        <v>3</v>
      </c>
      <c r="H6" s="6"/>
      <c r="I6" s="6"/>
      <c r="J6" s="6"/>
      <c r="K6" s="6"/>
      <c r="L6" s="6"/>
      <c r="M6" s="7"/>
    </row>
    <row r="7" spans="1:14" x14ac:dyDescent="0.2">
      <c r="A7" t="str">
        <f t="shared" ref="A7:A26" si="0">IF(E7="","x","")</f>
        <v/>
      </c>
      <c r="B7" s="3">
        <f t="shared" ref="B7:B26" ca="1" si="1">RAND()</f>
        <v>3.9027580184699207E-2</v>
      </c>
      <c r="E7" t="s">
        <v>126</v>
      </c>
      <c r="F7" t="s">
        <v>159</v>
      </c>
      <c r="G7" s="140">
        <v>127</v>
      </c>
    </row>
    <row r="8" spans="1:14" x14ac:dyDescent="0.2">
      <c r="A8" t="str">
        <f t="shared" si="0"/>
        <v/>
      </c>
      <c r="B8" s="3">
        <f t="shared" ca="1" si="1"/>
        <v>0.40250638300428176</v>
      </c>
      <c r="E8" t="s">
        <v>122</v>
      </c>
      <c r="F8" t="s">
        <v>155</v>
      </c>
      <c r="G8" s="140">
        <v>119</v>
      </c>
    </row>
    <row r="9" spans="1:14" x14ac:dyDescent="0.2">
      <c r="A9" t="str">
        <f t="shared" si="0"/>
        <v/>
      </c>
      <c r="B9" s="3">
        <f t="shared" ca="1" si="1"/>
        <v>0.22013383612035797</v>
      </c>
      <c r="E9" t="s">
        <v>113</v>
      </c>
      <c r="F9" t="s">
        <v>146</v>
      </c>
      <c r="G9" s="140">
        <v>102</v>
      </c>
    </row>
    <row r="10" spans="1:14" x14ac:dyDescent="0.2">
      <c r="A10" t="str">
        <f t="shared" si="0"/>
        <v/>
      </c>
      <c r="B10" s="3">
        <f t="shared" ca="1" si="1"/>
        <v>0.7337968161921965</v>
      </c>
      <c r="E10" t="s">
        <v>144</v>
      </c>
      <c r="F10" t="s">
        <v>180</v>
      </c>
      <c r="G10" s="140">
        <v>159</v>
      </c>
    </row>
    <row r="11" spans="1:14" x14ac:dyDescent="0.2">
      <c r="A11" t="str">
        <f t="shared" si="0"/>
        <v/>
      </c>
      <c r="B11" s="3">
        <f t="shared" ca="1" si="1"/>
        <v>0.96349842577600819</v>
      </c>
      <c r="E11" t="s">
        <v>130</v>
      </c>
      <c r="F11" t="s">
        <v>166</v>
      </c>
      <c r="G11" s="140">
        <v>134</v>
      </c>
    </row>
    <row r="12" spans="1:14" x14ac:dyDescent="0.2">
      <c r="A12" t="str">
        <f t="shared" si="0"/>
        <v/>
      </c>
      <c r="B12" s="3">
        <f t="shared" ca="1" si="1"/>
        <v>0.18573930292761809</v>
      </c>
      <c r="E12" t="s">
        <v>161</v>
      </c>
      <c r="F12" t="s">
        <v>182</v>
      </c>
      <c r="G12" s="140">
        <v>166</v>
      </c>
    </row>
    <row r="13" spans="1:14" x14ac:dyDescent="0.2">
      <c r="A13" t="str">
        <f t="shared" si="0"/>
        <v/>
      </c>
      <c r="B13" s="3">
        <f t="shared" ca="1" si="1"/>
        <v>0.29844306664543008</v>
      </c>
      <c r="E13" t="s">
        <v>143</v>
      </c>
      <c r="F13" t="s">
        <v>179</v>
      </c>
      <c r="G13" s="140">
        <v>157</v>
      </c>
    </row>
    <row r="14" spans="1:14" x14ac:dyDescent="0.2">
      <c r="A14" t="str">
        <f t="shared" si="0"/>
        <v/>
      </c>
      <c r="B14" s="3">
        <f t="shared" ca="1" si="1"/>
        <v>0.44362766515506569</v>
      </c>
      <c r="C14" s="3" t="e">
        <f ca="1">RANK(B14,#REF!)</f>
        <v>#REF!</v>
      </c>
      <c r="E14" t="s">
        <v>139</v>
      </c>
      <c r="F14" t="s">
        <v>175</v>
      </c>
      <c r="G14">
        <v>148</v>
      </c>
    </row>
    <row r="15" spans="1:14" x14ac:dyDescent="0.2">
      <c r="A15" t="str">
        <f t="shared" si="0"/>
        <v/>
      </c>
      <c r="B15" s="3">
        <f t="shared" ca="1" si="1"/>
        <v>0.29727572693855797</v>
      </c>
      <c r="E15" t="s">
        <v>119</v>
      </c>
      <c r="F15" t="s">
        <v>152</v>
      </c>
      <c r="G15" s="140">
        <v>115</v>
      </c>
    </row>
    <row r="16" spans="1:14" x14ac:dyDescent="0.2">
      <c r="A16" t="str">
        <f t="shared" si="0"/>
        <v/>
      </c>
      <c r="B16" s="3">
        <f t="shared" ca="1" si="1"/>
        <v>1.4892410260514244E-2</v>
      </c>
      <c r="E16" t="s">
        <v>137</v>
      </c>
      <c r="F16" t="s">
        <v>173</v>
      </c>
      <c r="G16" s="140">
        <v>146</v>
      </c>
    </row>
    <row r="17" spans="1:7" x14ac:dyDescent="0.2">
      <c r="A17" t="str">
        <f t="shared" si="0"/>
        <v/>
      </c>
      <c r="B17" s="3">
        <f t="shared" ca="1" si="1"/>
        <v>1.3732693952401509E-2</v>
      </c>
      <c r="E17" t="s">
        <v>125</v>
      </c>
      <c r="F17" t="s">
        <v>158</v>
      </c>
      <c r="G17" s="140">
        <v>126</v>
      </c>
    </row>
    <row r="18" spans="1:7" x14ac:dyDescent="0.2">
      <c r="A18" t="str">
        <f t="shared" si="0"/>
        <v/>
      </c>
      <c r="B18" s="3">
        <f t="shared" ca="1" si="1"/>
        <v>0.3225813521090013</v>
      </c>
      <c r="E18" t="s">
        <v>138</v>
      </c>
      <c r="F18" t="s">
        <v>174</v>
      </c>
      <c r="G18" s="140">
        <v>147</v>
      </c>
    </row>
    <row r="19" spans="1:7" x14ac:dyDescent="0.2">
      <c r="A19" t="str">
        <f t="shared" si="0"/>
        <v/>
      </c>
      <c r="B19" s="3">
        <f t="shared" ca="1" si="1"/>
        <v>0.41146089823325416</v>
      </c>
      <c r="E19" t="s">
        <v>118</v>
      </c>
      <c r="F19" t="s">
        <v>151</v>
      </c>
      <c r="G19" s="140">
        <v>114</v>
      </c>
    </row>
    <row r="20" spans="1:7" x14ac:dyDescent="0.2">
      <c r="A20" t="str">
        <f t="shared" si="0"/>
        <v/>
      </c>
      <c r="B20" s="3">
        <f t="shared" ca="1" si="1"/>
        <v>0.53318970645558605</v>
      </c>
      <c r="E20" t="s">
        <v>120</v>
      </c>
      <c r="F20" t="s">
        <v>153</v>
      </c>
      <c r="G20" s="140">
        <v>116</v>
      </c>
    </row>
    <row r="21" spans="1:7" x14ac:dyDescent="0.2">
      <c r="A21" t="str">
        <f t="shared" si="0"/>
        <v/>
      </c>
      <c r="B21" s="3">
        <f t="shared" ca="1" si="1"/>
        <v>0.65381330590194142</v>
      </c>
      <c r="C21" s="3" t="e">
        <f ca="1">RANK(B21,#REF!)</f>
        <v>#REF!</v>
      </c>
      <c r="E21" t="s">
        <v>128</v>
      </c>
      <c r="F21" t="s">
        <v>164</v>
      </c>
      <c r="G21" s="140">
        <v>130</v>
      </c>
    </row>
    <row r="22" spans="1:7" x14ac:dyDescent="0.2">
      <c r="A22" t="str">
        <f t="shared" si="0"/>
        <v/>
      </c>
      <c r="B22" s="3">
        <f t="shared" ca="1" si="1"/>
        <v>0.48198444439666666</v>
      </c>
      <c r="E22" t="s">
        <v>160</v>
      </c>
      <c r="F22" t="s">
        <v>181</v>
      </c>
      <c r="G22" s="140">
        <v>161</v>
      </c>
    </row>
    <row r="23" spans="1:7" x14ac:dyDescent="0.2">
      <c r="A23" t="str">
        <f t="shared" si="0"/>
        <v/>
      </c>
      <c r="B23" s="3">
        <f t="shared" ca="1" si="1"/>
        <v>0.31963325908112461</v>
      </c>
      <c r="E23" t="s">
        <v>132</v>
      </c>
      <c r="F23" t="s">
        <v>168</v>
      </c>
      <c r="G23" s="140">
        <v>136</v>
      </c>
    </row>
    <row r="24" spans="1:7" x14ac:dyDescent="0.2">
      <c r="A24" t="str">
        <f t="shared" si="0"/>
        <v/>
      </c>
      <c r="B24" s="3">
        <f t="shared" ca="1" si="1"/>
        <v>0.75529404932729738</v>
      </c>
      <c r="E24" t="s">
        <v>123</v>
      </c>
      <c r="F24" t="s">
        <v>156</v>
      </c>
      <c r="G24" s="140">
        <v>121</v>
      </c>
    </row>
    <row r="25" spans="1:7" x14ac:dyDescent="0.2">
      <c r="A25" t="str">
        <f t="shared" si="0"/>
        <v/>
      </c>
      <c r="B25" s="3">
        <f t="shared" ca="1" si="1"/>
        <v>0.18289107675374439</v>
      </c>
      <c r="E25" t="s">
        <v>162</v>
      </c>
      <c r="F25" t="s">
        <v>183</v>
      </c>
      <c r="G25" s="140">
        <v>167</v>
      </c>
    </row>
    <row r="26" spans="1:7" x14ac:dyDescent="0.2">
      <c r="A26" t="str">
        <f t="shared" si="0"/>
        <v/>
      </c>
      <c r="B26" s="3">
        <f t="shared" ca="1" si="1"/>
        <v>0.55756947848561711</v>
      </c>
      <c r="E26" t="s">
        <v>124</v>
      </c>
      <c r="F26" t="s">
        <v>157</v>
      </c>
      <c r="G26" s="140">
        <v>123</v>
      </c>
    </row>
    <row r="129" spans="1:1" x14ac:dyDescent="0.2">
      <c r="A129" t="str">
        <f>IF(F129&gt;"",B129,IF(G129&gt;"",B129,""))</f>
        <v/>
      </c>
    </row>
  </sheetData>
  <sheetProtection sheet="1" objects="1" scenarios="1"/>
  <sortState ref="A7:G132">
    <sortCondition ref="B7:B132"/>
  </sortState>
  <customSheetViews>
    <customSheetView guid="{B1DF6B9E-725A-4A8E-ABAB-4CF1AE6CB621}" showPageBreaks="1" hiddenColumns="1" state="hidden" topLeftCell="B1">
      <selection activeCell="D7" sqref="D7:G132"/>
      <pageMargins left="0.7" right="0.7" top="0.78740157499999996" bottom="0.78740157499999996" header="0.3" footer="0.3"/>
      <pageSetup paperSize="9" orientation="portrait" horizontalDpi="1200" verticalDpi="1200" r:id="rId1"/>
    </customSheetView>
  </customSheetViews>
  <pageMargins left="0.7" right="0.7" top="0.78740157499999996" bottom="0.78740157499999996" header="0.3" footer="0.3"/>
  <pageSetup paperSize="9" orientation="portrait" horizontalDpi="1200" verticalDpi="12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autoPageBreaks="0"/>
  </sheetPr>
  <dimension ref="A1:BU128"/>
  <sheetViews>
    <sheetView tabSelected="1" topLeftCell="H1" zoomScale="60" zoomScaleNormal="60" zoomScaleSheetLayoutView="40" workbookViewId="0">
      <selection activeCell="S5" sqref="S5"/>
    </sheetView>
  </sheetViews>
  <sheetFormatPr baseColWidth="10" defaultRowHeight="12.75" x14ac:dyDescent="0.2"/>
  <cols>
    <col min="1" max="5" width="14.625" hidden="1" customWidth="1"/>
    <col min="6" max="7" width="6.125" hidden="1" customWidth="1"/>
    <col min="8" max="8" width="15" style="69" customWidth="1"/>
    <col min="9" max="9" width="13.625" style="69" customWidth="1"/>
    <col min="10" max="10" width="9.75" style="69" customWidth="1"/>
    <col min="11" max="11" width="13.75" style="72" customWidth="1"/>
    <col min="12" max="12" width="9.375" style="72" customWidth="1"/>
    <col min="13" max="13" width="7" style="71" customWidth="1"/>
    <col min="14" max="14" width="7" hidden="1" customWidth="1"/>
    <col min="15" max="15" width="6.25" customWidth="1"/>
    <col min="16" max="16" width="14.5" customWidth="1"/>
    <col min="17" max="17" width="14" customWidth="1"/>
    <col min="18" max="18" width="6.375" style="5" customWidth="1"/>
    <col min="19" max="19" width="8.875" style="5" customWidth="1"/>
    <col min="20" max="20" width="12.75" style="5" customWidth="1"/>
    <col min="21" max="22" width="7" customWidth="1"/>
    <col min="23" max="23" width="7" hidden="1" customWidth="1"/>
    <col min="24" max="24" width="14.5" customWidth="1"/>
    <col min="25" max="25" width="14" customWidth="1"/>
    <col min="26" max="26" width="6.375" style="5" customWidth="1"/>
    <col min="27" max="27" width="8.875" style="5" customWidth="1"/>
    <col min="28" max="28" width="12.75" style="5" customWidth="1"/>
    <col min="29" max="30" width="7" customWidth="1"/>
    <col min="31" max="31" width="7" hidden="1" customWidth="1"/>
    <col min="32" max="32" width="14.5" hidden="1" customWidth="1"/>
    <col min="33" max="33" width="14" hidden="1" customWidth="1"/>
    <col min="34" max="34" width="6.375" style="5" hidden="1" customWidth="1"/>
    <col min="35" max="35" width="8.875" style="5" hidden="1" customWidth="1"/>
    <col min="36" max="36" width="12.75" style="5" hidden="1" customWidth="1"/>
    <col min="37" max="39" width="7" hidden="1" customWidth="1"/>
    <col min="40" max="40" width="14.5" hidden="1" customWidth="1"/>
    <col min="41" max="41" width="14" hidden="1" customWidth="1"/>
    <col min="42" max="42" width="6.375" style="5" hidden="1" customWidth="1"/>
    <col min="43" max="43" width="8.875" style="5" hidden="1" customWidth="1"/>
    <col min="44" max="44" width="12.75" style="5" hidden="1" customWidth="1"/>
    <col min="45" max="51" width="7" hidden="1" customWidth="1"/>
    <col min="52" max="254" width="7" customWidth="1"/>
  </cols>
  <sheetData>
    <row r="1" spans="1:73" ht="48" customHeight="1" x14ac:dyDescent="0.2">
      <c r="F1" s="71"/>
      <c r="N1" s="71"/>
      <c r="O1" s="72"/>
      <c r="P1" s="147" t="s">
        <v>109</v>
      </c>
      <c r="Q1" s="71"/>
      <c r="R1" s="71"/>
      <c r="S1" s="71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64">
        <f>IF(P40="Eingabe o.k.",1,"")</f>
        <v>1</v>
      </c>
      <c r="AG1" s="122" t="s">
        <v>106</v>
      </c>
      <c r="AH1" s="119" t="s">
        <v>105</v>
      </c>
      <c r="AI1" s="140"/>
      <c r="AJ1"/>
      <c r="AK1" s="64" t="str">
        <f>IF(AND(L10&lt;&gt;"",H10=""),AG1,IF(AND(L11&lt;&gt;"",H11=""),AG1,IF(AND(L12&lt;&gt;"",H12=""),AG1,IF(AND(L13&lt;&gt;"",H13=""),AG1,IF(AND(L14&lt;&gt;"",H14=""),AG1,IF(AND(L15&lt;&gt;"",H15=""),AG1,IF(AND(L16&lt;&gt;"",H16=""),AG1,IF(AND(L17&lt;&gt;"",H17=""),AG1,IF(AND(L18&lt;&gt;"",H18=""),AG1,IF(AND(L19&lt;&gt;"",H19=""),AG1,IF(AND(L20&lt;&gt;"",H20=""),AG1,IF(AND(L21&lt;&gt;"",H21=""),AG1,IF(AND(L22&lt;&gt;"",H22=""),AG1,IF(AND(L23&lt;&gt;"",H23=""),AG1,IF(AND(L24&lt;&gt;"",H24=""),AG1,IF(AND(L25&lt;&gt;"",H25=""),AG1,IF(AND(L26&lt;&gt;"",H26=""),AG1,IF(AND(L27&lt;&gt;"",H27=""),AG1,IF(AND(L28&lt;&gt;"",H28=""),AG1,IF(AND(L29&lt;&gt;"",H29=""),AG1,IF(AND(L30&lt;&gt;"",H30=""),AG1,IF(AND(L31&lt;&gt;"",H31=""),AG1,IF(AND(L32&lt;&gt;"",H32=""),AG1,IF(AND(L33&lt;&gt;"",H33=""),AG1,IF(AND(L34&lt;&gt;"",H34=""),AG1,"Eingabe o.k.")))))))))))))))))))))))))</f>
        <v>Eingabe o.k.</v>
      </c>
      <c r="AL1" s="64"/>
      <c r="AM1" s="140"/>
      <c r="AN1" s="140"/>
      <c r="AO1" s="140"/>
      <c r="AP1"/>
      <c r="AQ1"/>
      <c r="AR1"/>
      <c r="AU1" s="140"/>
      <c r="AV1" s="140"/>
      <c r="AW1" s="140"/>
      <c r="BC1" s="140"/>
      <c r="BD1" s="140"/>
      <c r="BE1" s="140"/>
      <c r="BK1" s="140"/>
      <c r="BL1" s="140"/>
      <c r="BM1" s="140"/>
      <c r="BS1" s="140"/>
      <c r="BT1" s="140"/>
      <c r="BU1" s="140"/>
    </row>
    <row r="2" spans="1:73" ht="15" customHeight="1" x14ac:dyDescent="0.2">
      <c r="A2" s="4"/>
      <c r="B2" s="4"/>
      <c r="C2" s="4"/>
      <c r="D2" s="4"/>
      <c r="E2" s="4"/>
      <c r="F2" s="4"/>
      <c r="G2" s="4"/>
      <c r="H2" s="73" t="s">
        <v>0</v>
      </c>
      <c r="I2" s="73" t="s">
        <v>1</v>
      </c>
      <c r="J2" s="75" t="s">
        <v>3</v>
      </c>
      <c r="K2" s="75" t="s">
        <v>11</v>
      </c>
      <c r="L2" s="75" t="s">
        <v>10</v>
      </c>
      <c r="P2" s="167" t="str">
        <f>IF(ISTEXT('Teilnehmer Erfassung'!Q2),"Tisch 1 Rund 3",IF('Teilnehmer Erfassung'!Q2=4,"Finale",IF('Teilnehmer Erfassung'!Q2=8,"Halbfinale 1","Tisch 1 Runde 3")))</f>
        <v>Tisch 1 Rund 3</v>
      </c>
      <c r="Q2" s="168"/>
      <c r="R2" s="168"/>
      <c r="S2" s="168"/>
      <c r="T2" s="169"/>
      <c r="X2" s="167" t="s">
        <v>46</v>
      </c>
      <c r="Y2" s="168"/>
      <c r="Z2" s="168"/>
      <c r="AA2" s="168"/>
      <c r="AB2" s="169"/>
      <c r="AF2" s="184" t="s">
        <v>47</v>
      </c>
      <c r="AG2" s="185"/>
      <c r="AH2" s="186"/>
      <c r="AI2" s="186"/>
      <c r="AJ2" s="187"/>
      <c r="AN2" s="184" t="s">
        <v>51</v>
      </c>
      <c r="AO2" s="185"/>
      <c r="AP2" s="186"/>
      <c r="AQ2" s="186"/>
      <c r="AR2" s="187"/>
    </row>
    <row r="3" spans="1:73" ht="15" x14ac:dyDescent="0.2">
      <c r="A3" s="4">
        <v>1</v>
      </c>
      <c r="B3" s="4">
        <f t="shared" ref="B3:B66" si="0">IF(A3&gt;0,A3,999)</f>
        <v>1</v>
      </c>
      <c r="C3" s="4"/>
      <c r="D3" s="4"/>
      <c r="E3" s="4"/>
      <c r="F3" s="8">
        <f t="shared" ref="F3:F34" si="1">IF(G3&gt;0,G3,999)</f>
        <v>999</v>
      </c>
      <c r="G3" s="4"/>
      <c r="H3" s="77"/>
      <c r="I3" s="77"/>
      <c r="J3" s="66"/>
      <c r="K3" s="80" t="str">
        <f>IF(T5="","",T5)</f>
        <v/>
      </c>
      <c r="L3" s="80" t="str">
        <f>IF(S5="","",S5)</f>
        <v/>
      </c>
      <c r="P3" s="170"/>
      <c r="Q3" s="171"/>
      <c r="R3" s="171"/>
      <c r="S3" s="171"/>
      <c r="T3" s="172"/>
      <c r="X3" s="170"/>
      <c r="Y3" s="171"/>
      <c r="Z3" s="171"/>
      <c r="AA3" s="171"/>
      <c r="AB3" s="172"/>
      <c r="AF3" s="185"/>
      <c r="AG3" s="185"/>
      <c r="AH3" s="186"/>
      <c r="AI3" s="186"/>
      <c r="AJ3" s="187"/>
      <c r="AN3" s="185"/>
      <c r="AO3" s="185"/>
      <c r="AP3" s="186"/>
      <c r="AQ3" s="186"/>
      <c r="AR3" s="187"/>
    </row>
    <row r="4" spans="1:73" ht="15" x14ac:dyDescent="0.2">
      <c r="A4" s="4">
        <v>2</v>
      </c>
      <c r="B4" s="4">
        <f t="shared" si="0"/>
        <v>2</v>
      </c>
      <c r="C4" s="4"/>
      <c r="D4" s="4"/>
      <c r="E4" s="4"/>
      <c r="F4" s="8">
        <f t="shared" si="1"/>
        <v>999</v>
      </c>
      <c r="G4" s="4"/>
      <c r="H4" s="77"/>
      <c r="I4" s="77"/>
      <c r="J4" s="66"/>
      <c r="K4" s="80" t="str">
        <f>IF(T6="","",T6)</f>
        <v/>
      </c>
      <c r="L4" s="80" t="str">
        <f t="shared" ref="L4:L6" si="2">IF(S6="","",S6)</f>
        <v/>
      </c>
      <c r="P4" s="19" t="s">
        <v>0</v>
      </c>
      <c r="Q4" s="19" t="s">
        <v>1</v>
      </c>
      <c r="R4" s="20" t="s">
        <v>3</v>
      </c>
      <c r="S4" s="20" t="s">
        <v>10</v>
      </c>
      <c r="T4" s="20" t="s">
        <v>11</v>
      </c>
      <c r="X4" s="19" t="s">
        <v>0</v>
      </c>
      <c r="Y4" s="19" t="s">
        <v>1</v>
      </c>
      <c r="Z4" s="20" t="s">
        <v>3</v>
      </c>
      <c r="AA4" s="20" t="s">
        <v>10</v>
      </c>
      <c r="AB4" s="20" t="s">
        <v>11</v>
      </c>
      <c r="AF4" s="19" t="s">
        <v>0</v>
      </c>
      <c r="AG4" s="19" t="s">
        <v>1</v>
      </c>
      <c r="AH4" s="20" t="s">
        <v>3</v>
      </c>
      <c r="AI4" s="20" t="s">
        <v>10</v>
      </c>
      <c r="AJ4" s="20" t="s">
        <v>11</v>
      </c>
      <c r="AN4" s="19" t="s">
        <v>0</v>
      </c>
      <c r="AO4" s="19" t="s">
        <v>1</v>
      </c>
      <c r="AP4" s="20" t="s">
        <v>3</v>
      </c>
      <c r="AQ4" s="20" t="s">
        <v>10</v>
      </c>
      <c r="AR4" s="20" t="s">
        <v>11</v>
      </c>
    </row>
    <row r="5" spans="1:73" ht="15" x14ac:dyDescent="0.2">
      <c r="A5" s="4">
        <v>3</v>
      </c>
      <c r="B5" s="4">
        <f t="shared" si="0"/>
        <v>3</v>
      </c>
      <c r="C5" s="4"/>
      <c r="D5" s="4"/>
      <c r="E5" s="4"/>
      <c r="F5" s="8">
        <f t="shared" si="1"/>
        <v>999</v>
      </c>
      <c r="G5" s="4"/>
      <c r="H5" s="77"/>
      <c r="I5" s="77"/>
      <c r="J5" s="66"/>
      <c r="K5" s="80" t="str">
        <f>IF(T7="","",T7)</f>
        <v/>
      </c>
      <c r="L5" s="80" t="str">
        <f t="shared" si="2"/>
        <v/>
      </c>
      <c r="N5">
        <v>1</v>
      </c>
      <c r="P5" s="9" t="str">
        <f>IF(H3="","",VLOOKUP(N5,$A$3:$J$132,8,0))</f>
        <v/>
      </c>
      <c r="Q5" s="9" t="str">
        <f>IF(I3="","",VLOOKUP(N5,$A$3:$J$132,9,0))</f>
        <v/>
      </c>
      <c r="R5" s="37" t="str">
        <f>IF(J3="","",VLOOKUP(N5,$A$3:$J$132,10,0))</f>
        <v/>
      </c>
      <c r="S5" s="17"/>
      <c r="T5" s="37" t="str">
        <f>IFERROR(IF(S5="","",RANK(S5,$S$5:$S$8)),0)</f>
        <v/>
      </c>
      <c r="U5" s="64">
        <f>IF(P5="",0,1)</f>
        <v>0</v>
      </c>
      <c r="W5">
        <v>17</v>
      </c>
      <c r="X5" s="9" t="str">
        <f>IF(H19="","",VLOOKUP(W5,$A$3:$J$132,8,0))</f>
        <v/>
      </c>
      <c r="Y5" s="9" t="str">
        <f>IF(I19="","",VLOOKUP(W5,$A$3:$J$132,9,0))</f>
        <v/>
      </c>
      <c r="Z5" s="37" t="str">
        <f>IF(J19="","",VLOOKUP(W5,$A$3:$J$132,10,0))</f>
        <v/>
      </c>
      <c r="AA5" s="17"/>
      <c r="AB5" s="37" t="str">
        <f>IFERROR(IF(AA5="","",RANK(AA5,$AA$5:$AA$8)),0)</f>
        <v/>
      </c>
      <c r="AC5" s="64">
        <f>IF(X5="",0,1)</f>
        <v>0</v>
      </c>
      <c r="AE5">
        <v>33</v>
      </c>
      <c r="AF5" s="9" t="str">
        <f>IF(G35="","",(VLOOKUP(AE5,$A$3:$J$132,8,0)))</f>
        <v/>
      </c>
      <c r="AG5" s="9" t="str">
        <f>IF(G35="","",VLOOKUP(AE5,$A$3:$J$132,9,0))</f>
        <v/>
      </c>
      <c r="AH5" s="37" t="str">
        <f>IF(G35="","",VLOOKUP(AE5,$A$3:$J$132,10,0))</f>
        <v/>
      </c>
      <c r="AI5" s="50">
        <v>100</v>
      </c>
      <c r="AJ5" s="37">
        <f>IFERROR(IF(AI5="","",RANK(AI5,$AI$5:$AI$8)),0)</f>
        <v>2</v>
      </c>
      <c r="AM5">
        <v>49</v>
      </c>
      <c r="AN5" s="9" t="e">
        <f>IF(#REF!="","",(VLOOKUP(AM5,$A$3:$J$322,8,0)))</f>
        <v>#REF!</v>
      </c>
      <c r="AO5" s="9" t="e">
        <f>IF(#REF!="","",VLOOKUP(AM5,$A$3:$J$132,9,0))</f>
        <v>#REF!</v>
      </c>
      <c r="AP5" s="37" t="e">
        <f>IF(#REF!="","",VLOOKUP(AM5,$A$3:$J$132,10,0))</f>
        <v>#REF!</v>
      </c>
      <c r="AQ5" s="37"/>
      <c r="AR5" s="37" t="str">
        <f>IFERROR(IF(AQ5="","",RANK(AQ5,$AQ$5:$AQ$8)),0)</f>
        <v/>
      </c>
    </row>
    <row r="6" spans="1:73" ht="15" x14ac:dyDescent="0.2">
      <c r="A6" s="4">
        <v>4</v>
      </c>
      <c r="B6" s="4">
        <f t="shared" si="0"/>
        <v>4</v>
      </c>
      <c r="C6" s="4"/>
      <c r="D6" s="4"/>
      <c r="E6" s="4"/>
      <c r="F6" s="8">
        <f t="shared" si="1"/>
        <v>999</v>
      </c>
      <c r="G6" s="4"/>
      <c r="H6" s="77"/>
      <c r="I6" s="77"/>
      <c r="J6" s="66"/>
      <c r="K6" s="80" t="str">
        <f>IF(T8="","",T8)</f>
        <v/>
      </c>
      <c r="L6" s="80" t="str">
        <f t="shared" si="2"/>
        <v/>
      </c>
      <c r="N6">
        <v>2</v>
      </c>
      <c r="P6" s="9" t="str">
        <f>IF(H4="","",VLOOKUP(N6,$A$3:$J$132,8,0))</f>
        <v/>
      </c>
      <c r="Q6" s="9" t="str">
        <f>IF(I4="","",VLOOKUP(N6,$A$3:$J$132,9,0))</f>
        <v/>
      </c>
      <c r="R6" s="41" t="str">
        <f>IF(J4="","",VLOOKUP(N6,$A$3:$J$132,10,0))</f>
        <v/>
      </c>
      <c r="S6" s="17"/>
      <c r="T6" s="37" t="str">
        <f>IFERROR(IF(S6="","",RANK(S6,$S$5:$S$8)),0)</f>
        <v/>
      </c>
      <c r="W6">
        <v>18</v>
      </c>
      <c r="X6" s="9" t="str">
        <f>IF(H20="","",VLOOKUP(W6,$A$3:$J$132,8,0))</f>
        <v/>
      </c>
      <c r="Y6" s="9" t="str">
        <f>IF(I20="","",VLOOKUP(W6,$A$3:$J$132,9,0))</f>
        <v/>
      </c>
      <c r="Z6" s="42" t="str">
        <f>IF(J20="","",VLOOKUP(W6,$A$3:$J$132,10,0))</f>
        <v/>
      </c>
      <c r="AA6" s="17"/>
      <c r="AB6" s="37" t="str">
        <f>IFERROR(IF(AA6="","",RANK(AA6,$AA$5:$AA$8)),0)</f>
        <v/>
      </c>
      <c r="AE6">
        <v>34</v>
      </c>
      <c r="AF6" s="9" t="str">
        <f>IF(G36="","",(VLOOKUP(AE6,$A$3:$J$132,8,0)))</f>
        <v/>
      </c>
      <c r="AG6" s="9" t="str">
        <f>IF(G36="","",VLOOKUP(AE6,$A$3:$J$132,9,0))</f>
        <v/>
      </c>
      <c r="AH6" s="37" t="str">
        <f>IF(G36="","",VLOOKUP(AE6,$A$3:$J$132,10,0))</f>
        <v/>
      </c>
      <c r="AI6" s="50">
        <v>50</v>
      </c>
      <c r="AJ6" s="37">
        <f>IFERROR(IF(AI6="","",RANK(AI6,$AI$5:$AI$8)),0)</f>
        <v>3</v>
      </c>
      <c r="AM6">
        <v>50</v>
      </c>
      <c r="AN6" s="9" t="e">
        <f>IF(#REF!="","",(VLOOKUP(AM6,$A$3:$J$322,8,0)))</f>
        <v>#REF!</v>
      </c>
      <c r="AO6" s="9" t="e">
        <f>IF(#REF!="","",VLOOKUP(AM6,$A$3:$J$132,9,0))</f>
        <v>#REF!</v>
      </c>
      <c r="AP6" s="42" t="e">
        <f>IF(#REF!="","",VLOOKUP(AM6,$A$3:$J$132,10,0))</f>
        <v>#REF!</v>
      </c>
      <c r="AQ6" s="37"/>
      <c r="AR6" s="37" t="str">
        <f>IFERROR(IF(AQ6="","",RANK(AQ6,$AQ$5:$AQ$8)),0)</f>
        <v/>
      </c>
    </row>
    <row r="7" spans="1:73" ht="15" x14ac:dyDescent="0.2">
      <c r="A7" s="4">
        <v>5</v>
      </c>
      <c r="B7" s="4">
        <f t="shared" si="0"/>
        <v>5</v>
      </c>
      <c r="C7" s="4"/>
      <c r="D7" s="4"/>
      <c r="E7" s="4"/>
      <c r="F7" s="8">
        <f t="shared" si="1"/>
        <v>999</v>
      </c>
      <c r="G7" s="4"/>
      <c r="H7" s="77"/>
      <c r="I7" s="77"/>
      <c r="J7" s="66"/>
      <c r="K7" s="80" t="str">
        <f>IF(T14="","",T14)</f>
        <v/>
      </c>
      <c r="L7" s="80" t="str">
        <f>IF(S14="","",S14)</f>
        <v/>
      </c>
      <c r="N7">
        <v>3</v>
      </c>
      <c r="P7" s="9" t="str">
        <f>IF(H5="","",VLOOKUP(N7,$A$3:$J$132,8,0))</f>
        <v/>
      </c>
      <c r="Q7" s="9" t="str">
        <f>IF(I5="","",VLOOKUP(N7,$A$3:$J$132,9,0))</f>
        <v/>
      </c>
      <c r="R7" s="41" t="str">
        <f>IF(J5="","",VLOOKUP(N7,$A$3:$J$132,10,0))</f>
        <v/>
      </c>
      <c r="S7" s="17"/>
      <c r="T7" s="37" t="str">
        <f>IFERROR(IF(S7="","",RANK(S7,$S$5:$S$8)),0)</f>
        <v/>
      </c>
      <c r="W7">
        <v>19</v>
      </c>
      <c r="X7" s="9" t="str">
        <f>IF(H21="","",VLOOKUP(W7,$A$3:$J$132,8,0))</f>
        <v/>
      </c>
      <c r="Y7" s="9" t="str">
        <f>IF(I21="","",VLOOKUP(W7,$A$3:$J$132,9,0))</f>
        <v/>
      </c>
      <c r="Z7" s="42" t="str">
        <f>IF(J21="","",VLOOKUP(W7,$A$3:$J$132,10,0))</f>
        <v/>
      </c>
      <c r="AA7" s="17"/>
      <c r="AB7" s="37" t="str">
        <f>IFERROR(IF(AA7="","",RANK(AA7,$AA$5:$AA$8)),0)</f>
        <v/>
      </c>
      <c r="AE7">
        <v>35</v>
      </c>
      <c r="AF7" s="9" t="str">
        <f>IF(G37="","",(VLOOKUP(AE7,$A$3:$J$132,8,0)))</f>
        <v/>
      </c>
      <c r="AG7" s="9" t="str">
        <f>IF(G37="","",VLOOKUP(AE7,$A$3:$J$132,9,0))</f>
        <v/>
      </c>
      <c r="AH7" s="37" t="str">
        <f>IF(G37="","",VLOOKUP(AE7,$A$3:$J$132,10,0))</f>
        <v/>
      </c>
      <c r="AI7" s="50">
        <v>20</v>
      </c>
      <c r="AJ7" s="37">
        <f>IFERROR(IF(AI7="","",RANK(AI7,$AI$5:$AI$8)),0)</f>
        <v>4</v>
      </c>
      <c r="AM7">
        <v>51</v>
      </c>
      <c r="AN7" s="9" t="e">
        <f>IF(#REF!="","",(VLOOKUP(AM7,$A$3:$J$322,8,0)))</f>
        <v>#REF!</v>
      </c>
      <c r="AO7" s="9" t="e">
        <f>IF(#REF!="","",VLOOKUP(AM7,$A$3:$J$132,9,0))</f>
        <v>#REF!</v>
      </c>
      <c r="AP7" s="42" t="e">
        <f>IF(#REF!="","",VLOOKUP(AM7,$A$3:$J$132,10,0))</f>
        <v>#REF!</v>
      </c>
      <c r="AQ7" s="37"/>
      <c r="AR7" s="37" t="str">
        <f>IFERROR(IF(AQ7="","",RANK(AQ7,$AQ$5:$AQ$8)),0)</f>
        <v/>
      </c>
    </row>
    <row r="8" spans="1:73" ht="15" x14ac:dyDescent="0.2">
      <c r="A8" s="4">
        <v>6</v>
      </c>
      <c r="B8" s="4">
        <f t="shared" si="0"/>
        <v>6</v>
      </c>
      <c r="C8" s="4"/>
      <c r="D8" s="4"/>
      <c r="E8" s="4"/>
      <c r="F8" s="8">
        <f t="shared" si="1"/>
        <v>999</v>
      </c>
      <c r="G8" s="4"/>
      <c r="H8" s="77"/>
      <c r="I8" s="77"/>
      <c r="J8" s="66"/>
      <c r="K8" s="80" t="str">
        <f>IF(T15="","",T15)</f>
        <v/>
      </c>
      <c r="L8" s="80" t="str">
        <f t="shared" ref="L8:L10" si="3">IF(S15="","",S15)</f>
        <v/>
      </c>
      <c r="N8">
        <v>4</v>
      </c>
      <c r="P8" s="9" t="str">
        <f>IF(H6="","",VLOOKUP(N8,$A$3:$J$132,8,0))</f>
        <v/>
      </c>
      <c r="Q8" s="9" t="str">
        <f>IF(I6="","",VLOOKUP(N8,$A$3:$J$132,9,0))</f>
        <v/>
      </c>
      <c r="R8" s="41" t="str">
        <f>IF(J6="","",VLOOKUP(N8,$A$3:$J$132,10,0))</f>
        <v/>
      </c>
      <c r="S8" s="17"/>
      <c r="T8" s="37" t="str">
        <f>IFERROR(IF(S8="","",RANK(S8,$S$5:$S$8)),0)</f>
        <v/>
      </c>
      <c r="W8">
        <v>20</v>
      </c>
      <c r="X8" s="9" t="str">
        <f>IF(H22="","",VLOOKUP(W8,$A$3:$J$132,8,0))</f>
        <v/>
      </c>
      <c r="Y8" s="9" t="str">
        <f>IF(I22="","",VLOOKUP(W8,$A$3:$J$132,9,0))</f>
        <v/>
      </c>
      <c r="Z8" s="42" t="str">
        <f>IF(J22="","",VLOOKUP(W8,$A$3:$J$132,10,0))</f>
        <v/>
      </c>
      <c r="AA8" s="17"/>
      <c r="AB8" s="37" t="str">
        <f>IFERROR(IF(AA8="","",RANK(AA8,$AA$5:$AA$8)),0)</f>
        <v/>
      </c>
      <c r="AE8">
        <v>36</v>
      </c>
      <c r="AF8" s="9" t="str">
        <f>IF(G38="","",(VLOOKUP(AE8,$A$3:$J$132,8,0)))</f>
        <v/>
      </c>
      <c r="AG8" s="9" t="str">
        <f>IF(G38="","",VLOOKUP(AE8,$A$3:$J$132,9,0))</f>
        <v/>
      </c>
      <c r="AH8" s="37" t="str">
        <f>IF(G38="","",VLOOKUP(AE8,$A$3:$J$132,10,0))</f>
        <v/>
      </c>
      <c r="AI8" s="50">
        <v>200</v>
      </c>
      <c r="AJ8" s="37">
        <f>IFERROR(IF(AI8="","",RANK(AI8,$AI$5:$AI$8)),0)</f>
        <v>1</v>
      </c>
      <c r="AM8">
        <v>52</v>
      </c>
      <c r="AN8" s="9" t="e">
        <f>IF(#REF!="","",(VLOOKUP(AM8,$A$3:$J$322,8,0)))</f>
        <v>#REF!</v>
      </c>
      <c r="AO8" s="9" t="e">
        <f>IF(#REF!="","",VLOOKUP(AM8,$A$3:$J$132,9,0))</f>
        <v>#REF!</v>
      </c>
      <c r="AP8" s="42" t="e">
        <f>IF(#REF!="","",VLOOKUP(AM8,$A$3:$J$132,10,0))</f>
        <v>#REF!</v>
      </c>
      <c r="AQ8" s="37"/>
      <c r="AR8" s="37" t="str">
        <f>IFERROR(IF(AQ8="","",RANK(AQ8,$AQ$5:$AQ$8)),0)</f>
        <v/>
      </c>
    </row>
    <row r="9" spans="1:73" ht="15" x14ac:dyDescent="0.2">
      <c r="A9" s="4">
        <v>7</v>
      </c>
      <c r="B9" s="4">
        <f t="shared" si="0"/>
        <v>7</v>
      </c>
      <c r="C9" s="4"/>
      <c r="D9" s="4"/>
      <c r="E9" s="4"/>
      <c r="F9" s="8">
        <f t="shared" si="1"/>
        <v>999</v>
      </c>
      <c r="G9" s="4"/>
      <c r="H9" s="77"/>
      <c r="I9" s="77"/>
      <c r="J9" s="66"/>
      <c r="K9" s="80" t="str">
        <f>IF(T16="","",T16)</f>
        <v/>
      </c>
      <c r="L9" s="80" t="str">
        <f t="shared" si="3"/>
        <v/>
      </c>
    </row>
    <row r="10" spans="1:73" ht="15" x14ac:dyDescent="0.2">
      <c r="A10" s="4">
        <v>8</v>
      </c>
      <c r="B10" s="4">
        <f t="shared" si="0"/>
        <v>8</v>
      </c>
      <c r="C10" s="4"/>
      <c r="D10" s="4"/>
      <c r="E10" s="4"/>
      <c r="F10" s="8">
        <f t="shared" si="1"/>
        <v>999</v>
      </c>
      <c r="G10" s="4"/>
      <c r="H10" s="77"/>
      <c r="I10" s="77"/>
      <c r="J10" s="66"/>
      <c r="K10" s="80" t="str">
        <f>IF(T17="","",T17)</f>
        <v/>
      </c>
      <c r="L10" s="80" t="str">
        <f t="shared" si="3"/>
        <v/>
      </c>
      <c r="AF10" s="57"/>
      <c r="AG10" s="57"/>
      <c r="AH10" s="58"/>
      <c r="AI10" s="58"/>
      <c r="AJ10" s="58"/>
    </row>
    <row r="11" spans="1:73" ht="15" customHeight="1" x14ac:dyDescent="0.2">
      <c r="A11" s="4">
        <v>9</v>
      </c>
      <c r="B11" s="4">
        <f t="shared" si="0"/>
        <v>9</v>
      </c>
      <c r="C11" s="4"/>
      <c r="D11" s="4"/>
      <c r="E11" s="4"/>
      <c r="F11" s="8">
        <f t="shared" si="1"/>
        <v>999</v>
      </c>
      <c r="G11" s="4"/>
      <c r="H11" s="77"/>
      <c r="I11" s="77"/>
      <c r="J11" s="66"/>
      <c r="K11" s="80" t="str">
        <f>IF(T23="","",T23)</f>
        <v/>
      </c>
      <c r="L11" s="80" t="str">
        <f>IF(S23="","",S23)</f>
        <v/>
      </c>
      <c r="P11" s="167" t="str">
        <f>IF(ISTEXT('Teilnehmer Erfassung'!Q2),"Tisch 2 Rund 3",IF('Teilnehmer Erfassung'!Q2=8,"Halbfinale 2","Tisch 2 Runde 3"))</f>
        <v>Tisch 2 Rund 3</v>
      </c>
      <c r="Q11" s="168"/>
      <c r="R11" s="168"/>
      <c r="S11" s="168"/>
      <c r="T11" s="169"/>
      <c r="X11" s="167" t="s">
        <v>45</v>
      </c>
      <c r="Y11" s="168"/>
      <c r="Z11" s="168"/>
      <c r="AA11" s="168"/>
      <c r="AB11" s="169"/>
      <c r="AF11" s="188" t="s">
        <v>48</v>
      </c>
      <c r="AG11" s="183"/>
      <c r="AH11" s="183"/>
      <c r="AI11" s="183"/>
      <c r="AJ11" s="183"/>
      <c r="AN11" s="184" t="s">
        <v>52</v>
      </c>
      <c r="AO11" s="185"/>
      <c r="AP11" s="186"/>
      <c r="AQ11" s="186"/>
      <c r="AR11" s="187"/>
    </row>
    <row r="12" spans="1:73" ht="15" x14ac:dyDescent="0.2">
      <c r="A12" s="4">
        <v>10</v>
      </c>
      <c r="B12" s="4">
        <f t="shared" si="0"/>
        <v>10</v>
      </c>
      <c r="C12" s="4"/>
      <c r="D12" s="4"/>
      <c r="E12" s="4"/>
      <c r="F12" s="8">
        <f t="shared" si="1"/>
        <v>999</v>
      </c>
      <c r="G12" s="4"/>
      <c r="H12" s="77"/>
      <c r="I12" s="81"/>
      <c r="J12" s="66"/>
      <c r="K12" s="80" t="str">
        <f>IF(T24="","",T24)</f>
        <v/>
      </c>
      <c r="L12" s="80" t="str">
        <f t="shared" ref="L12:L14" si="4">IF(S24="","",S24)</f>
        <v/>
      </c>
      <c r="P12" s="170"/>
      <c r="Q12" s="171"/>
      <c r="R12" s="171"/>
      <c r="S12" s="171"/>
      <c r="T12" s="172"/>
      <c r="X12" s="170"/>
      <c r="Y12" s="171"/>
      <c r="Z12" s="171"/>
      <c r="AA12" s="171"/>
      <c r="AB12" s="172"/>
      <c r="AF12" s="183"/>
      <c r="AG12" s="183"/>
      <c r="AH12" s="183"/>
      <c r="AI12" s="183"/>
      <c r="AJ12" s="183"/>
      <c r="AN12" s="185"/>
      <c r="AO12" s="185"/>
      <c r="AP12" s="186"/>
      <c r="AQ12" s="186"/>
      <c r="AR12" s="187"/>
    </row>
    <row r="13" spans="1:73" ht="15" x14ac:dyDescent="0.2">
      <c r="A13" s="4">
        <v>11</v>
      </c>
      <c r="B13" s="4">
        <f t="shared" si="0"/>
        <v>11</v>
      </c>
      <c r="C13" s="4"/>
      <c r="D13" s="4"/>
      <c r="E13" s="4"/>
      <c r="F13" s="8">
        <f t="shared" si="1"/>
        <v>999</v>
      </c>
      <c r="G13" s="4"/>
      <c r="H13" s="77"/>
      <c r="I13" s="77"/>
      <c r="J13" s="66"/>
      <c r="K13" s="80" t="str">
        <f>IF(T25="","",T25)</f>
        <v/>
      </c>
      <c r="L13" s="80" t="str">
        <f t="shared" si="4"/>
        <v/>
      </c>
      <c r="P13" s="19" t="s">
        <v>0</v>
      </c>
      <c r="Q13" s="19" t="s">
        <v>1</v>
      </c>
      <c r="R13" s="20" t="s">
        <v>3</v>
      </c>
      <c r="S13" s="20" t="s">
        <v>10</v>
      </c>
      <c r="T13" s="20" t="s">
        <v>11</v>
      </c>
      <c r="X13" s="19" t="s">
        <v>0</v>
      </c>
      <c r="Y13" s="19" t="s">
        <v>1</v>
      </c>
      <c r="Z13" s="20" t="s">
        <v>3</v>
      </c>
      <c r="AA13" s="20" t="s">
        <v>10</v>
      </c>
      <c r="AB13" s="20" t="s">
        <v>11</v>
      </c>
      <c r="AF13" s="59" t="s">
        <v>0</v>
      </c>
      <c r="AG13" s="59" t="s">
        <v>1</v>
      </c>
      <c r="AH13" s="60" t="s">
        <v>3</v>
      </c>
      <c r="AI13" s="60" t="s">
        <v>10</v>
      </c>
      <c r="AJ13" s="60" t="s">
        <v>11</v>
      </c>
      <c r="AN13" s="19" t="s">
        <v>0</v>
      </c>
      <c r="AO13" s="19" t="s">
        <v>1</v>
      </c>
      <c r="AP13" s="20" t="s">
        <v>3</v>
      </c>
      <c r="AQ13" s="20" t="s">
        <v>10</v>
      </c>
      <c r="AR13" s="20" t="s">
        <v>11</v>
      </c>
    </row>
    <row r="14" spans="1:73" ht="15" x14ac:dyDescent="0.2">
      <c r="A14" s="4">
        <v>12</v>
      </c>
      <c r="B14" s="4">
        <f t="shared" si="0"/>
        <v>12</v>
      </c>
      <c r="C14" s="4"/>
      <c r="D14" s="4"/>
      <c r="E14" s="4"/>
      <c r="F14" s="8">
        <f t="shared" si="1"/>
        <v>999</v>
      </c>
      <c r="G14" s="4"/>
      <c r="H14" s="77"/>
      <c r="I14" s="77"/>
      <c r="J14" s="66"/>
      <c r="K14" s="80" t="str">
        <f>IF(T26="","",T26)</f>
        <v/>
      </c>
      <c r="L14" s="80" t="str">
        <f t="shared" si="4"/>
        <v/>
      </c>
      <c r="N14">
        <v>5</v>
      </c>
      <c r="P14" s="9" t="str">
        <f>IF(H7="","",VLOOKUP(N14,$A$3:$J$132,8,0))</f>
        <v/>
      </c>
      <c r="Q14" s="9" t="str">
        <f>IF(I7="","",VLOOKUP(N14,$A$3:$J$132,9,0))</f>
        <v/>
      </c>
      <c r="R14" s="37" t="str">
        <f>IF(J7="","",VLOOKUP(N14,$A$3:$J$132,10,0))</f>
        <v/>
      </c>
      <c r="S14" s="17"/>
      <c r="T14" s="37" t="str">
        <f>IFERROR(IF(S14="","",RANK(S14,$S$14:$S$17)),0)</f>
        <v/>
      </c>
      <c r="W14">
        <v>21</v>
      </c>
      <c r="X14" s="9" t="str">
        <f>IF(H23="","",(VLOOKUP(W14,$A$3:$J$132,8,0)))</f>
        <v/>
      </c>
      <c r="Y14" s="9" t="str">
        <f>IF(I23="","",VLOOKUP(W14,$A$3:$J$132,9,0))</f>
        <v/>
      </c>
      <c r="Z14" s="46" t="str">
        <f>IF(J23="","",VLOOKUP(W14,$A$3:$J$132,10,0))</f>
        <v/>
      </c>
      <c r="AA14" s="17"/>
      <c r="AB14" s="93" t="str">
        <f>IFERROR(IF(AA14="","",RANK(AA14,$AA$14:$AA$17)),0)</f>
        <v/>
      </c>
      <c r="AE14">
        <v>37</v>
      </c>
      <c r="AF14" s="57" t="str">
        <f>IF(G39="","",(VLOOKUP(AE14,$A$3:$J$132,8,0)))</f>
        <v/>
      </c>
      <c r="AG14" s="57" t="str">
        <f>IF(G39="","",VLOOKUP(AE14,$A$3:$J$132,9,0))</f>
        <v/>
      </c>
      <c r="AH14" s="58" t="str">
        <f>IF(G39="","",VLOOKUP(AE14,$A$3:$J$132,10,0))</f>
        <v/>
      </c>
      <c r="AI14" s="58"/>
      <c r="AJ14" s="58" t="str">
        <f>IFERROR(IF(AI14="","",RANK(AI14,$AI$14:$AI$17)),0)</f>
        <v/>
      </c>
      <c r="AM14">
        <v>53</v>
      </c>
      <c r="AN14" s="9" t="e">
        <f>IF(#REF!="","",(VLOOKUP(AM14,$A$3:$J$132,8,0)))</f>
        <v>#REF!</v>
      </c>
      <c r="AO14" s="9" t="e">
        <f>IF(#REF!="","",VLOOKUP(AM14,$A$3:$J$132,9,0))</f>
        <v>#REF!</v>
      </c>
      <c r="AP14" s="37" t="e">
        <f>IF(#REF!="","",VLOOKUP(AM14,$A$3:$J$132,10,0))</f>
        <v>#REF!</v>
      </c>
      <c r="AQ14" s="37"/>
      <c r="AR14" s="37" t="str">
        <f>IFERROR(IF(AQ14="","",RANK(AQ14,$AQ$14:$AQ$17)),0)</f>
        <v/>
      </c>
    </row>
    <row r="15" spans="1:73" ht="15" x14ac:dyDescent="0.2">
      <c r="A15" s="4">
        <v>13</v>
      </c>
      <c r="B15" s="4">
        <f t="shared" si="0"/>
        <v>13</v>
      </c>
      <c r="C15" s="4"/>
      <c r="D15" s="4"/>
      <c r="E15" s="4"/>
      <c r="F15" s="8">
        <f t="shared" si="1"/>
        <v>999</v>
      </c>
      <c r="G15" s="4"/>
      <c r="H15" s="77"/>
      <c r="I15" s="77"/>
      <c r="J15" s="66"/>
      <c r="K15" s="80" t="str">
        <f>IF(T32="","",T32)</f>
        <v/>
      </c>
      <c r="L15" s="80" t="str">
        <f>IF(S32="","",S32)</f>
        <v/>
      </c>
      <c r="N15">
        <v>6</v>
      </c>
      <c r="P15" s="9" t="str">
        <f>IF(H8="","",VLOOKUP(N15,$A$3:$J$132,8,0))</f>
        <v/>
      </c>
      <c r="Q15" s="9" t="str">
        <f>IF(I8="","",VLOOKUP(N15,$A$3:$J$132,9,0))</f>
        <v/>
      </c>
      <c r="R15" s="41" t="str">
        <f>IF(J8="","",VLOOKUP(N15,$A$3:$J$132,10,0))</f>
        <v/>
      </c>
      <c r="S15" s="17"/>
      <c r="T15" s="93" t="str">
        <f>IFERROR(IF(S15="","",RANK(S15,$S$14:$S$17)),0)</f>
        <v/>
      </c>
      <c r="W15">
        <v>22</v>
      </c>
      <c r="X15" s="9" t="str">
        <f>IF(H24="","",(VLOOKUP(W15,$A$3:$J$132,8,0)))</f>
        <v/>
      </c>
      <c r="Y15" s="9" t="str">
        <f>IF(I24="","",VLOOKUP(W15,$A$3:$J$132,9,0))</f>
        <v/>
      </c>
      <c r="Z15" s="31" t="str">
        <f>IF(J24="","",VLOOKUP(W15,$A$3:$J$132,10,0))</f>
        <v/>
      </c>
      <c r="AA15" s="17"/>
      <c r="AB15" s="37" t="str">
        <f>IFERROR(IF(AA15="","",RANK(AA15,$AA$14:$AA$17)),0)</f>
        <v/>
      </c>
      <c r="AE15">
        <v>38</v>
      </c>
      <c r="AF15" s="57" t="str">
        <f>IF(G40="","",(VLOOKUP(AE15,$A$3:$J$132,8,0)))</f>
        <v/>
      </c>
      <c r="AG15" s="57" t="str">
        <f>IF(G40="","",VLOOKUP(AE15,$A$3:$J$132,9,0))</f>
        <v/>
      </c>
      <c r="AH15" s="58" t="str">
        <f>IF(G40="","",VLOOKUP(AE15,$A$3:$J$132,10,0))</f>
        <v/>
      </c>
      <c r="AI15" s="58"/>
      <c r="AJ15" s="58" t="str">
        <f>IFERROR(IF(AI15="","",RANK(AI15,$AI$14:$AI$17)),0)</f>
        <v/>
      </c>
      <c r="AM15">
        <v>54</v>
      </c>
      <c r="AN15" s="9" t="e">
        <f>IF(#REF!="","",(VLOOKUP(AM15,$A$3:$J$132,8,0)))</f>
        <v>#REF!</v>
      </c>
      <c r="AO15" s="9" t="e">
        <f>IF(#REF!="","",VLOOKUP(AM15,$A$3:$J$132,9,0))</f>
        <v>#REF!</v>
      </c>
      <c r="AP15" s="42" t="e">
        <f>IF(#REF!="","",VLOOKUP(AM15,$A$3:$J$132,10,0))</f>
        <v>#REF!</v>
      </c>
      <c r="AQ15" s="37"/>
      <c r="AR15" s="37" t="str">
        <f>IFERROR(IF(AQ15="","",RANK(AQ15,$AQ$14:$AQ$17)),0)</f>
        <v/>
      </c>
    </row>
    <row r="16" spans="1:73" ht="15" x14ac:dyDescent="0.2">
      <c r="A16" s="4">
        <v>14</v>
      </c>
      <c r="B16" s="4">
        <f t="shared" si="0"/>
        <v>14</v>
      </c>
      <c r="C16" s="4"/>
      <c r="D16" s="4"/>
      <c r="E16" s="4"/>
      <c r="F16" s="8">
        <f t="shared" si="1"/>
        <v>999</v>
      </c>
      <c r="G16" s="4"/>
      <c r="H16" s="77"/>
      <c r="I16" s="77"/>
      <c r="J16" s="66"/>
      <c r="K16" s="80" t="str">
        <f>IF(T33="","",T33)</f>
        <v/>
      </c>
      <c r="L16" s="80" t="str">
        <f t="shared" ref="L16:L18" si="5">IF(S33="","",S33)</f>
        <v/>
      </c>
      <c r="N16">
        <v>7</v>
      </c>
      <c r="P16" s="9" t="str">
        <f>IF(H9="","",VLOOKUP(N16,$A$3:$J$132,8,0))</f>
        <v/>
      </c>
      <c r="Q16" s="9" t="str">
        <f>IF(I9="","",VLOOKUP(N16,$A$3:$J$132,9,0))</f>
        <v/>
      </c>
      <c r="R16" s="41" t="str">
        <f>IF(J9="","",VLOOKUP(N16,$A$3:$J$132,10,0))</f>
        <v/>
      </c>
      <c r="S16" s="17"/>
      <c r="T16" s="93" t="str">
        <f>IFERROR(IF(S16="","",RANK(S16,$S$14:$S$17)),0)</f>
        <v/>
      </c>
      <c r="W16">
        <v>23</v>
      </c>
      <c r="X16" s="9" t="str">
        <f>IF(H25="","",(VLOOKUP(W16,$A$3:$J$132,8,0)))</f>
        <v/>
      </c>
      <c r="Y16" s="9" t="str">
        <f>IF(I25="","",VLOOKUP(W16,$A$3:$J$132,9,0))</f>
        <v/>
      </c>
      <c r="Z16" s="42" t="str">
        <f>IF(J25="","",VLOOKUP(W16,$A$3:$J$132,10,0))</f>
        <v/>
      </c>
      <c r="AA16" s="17"/>
      <c r="AB16" s="37" t="str">
        <f>IFERROR(IF(AA16="","",RANK(AA16,$AA$14:$AA$17)),0)</f>
        <v/>
      </c>
      <c r="AE16">
        <v>39</v>
      </c>
      <c r="AF16" s="57" t="str">
        <f>IF(G41="","",(VLOOKUP(AE16,$A$3:$J$132,8,0)))</f>
        <v/>
      </c>
      <c r="AG16" s="57" t="str">
        <f>IF(G41="","",VLOOKUP(AE16,$A$3:$J$132,9,0))</f>
        <v/>
      </c>
      <c r="AH16" s="58" t="str">
        <f>IF(G41="","",VLOOKUP(AE16,$A$3:$J$132,10,0))</f>
        <v/>
      </c>
      <c r="AI16" s="58"/>
      <c r="AJ16" s="58" t="str">
        <f>IFERROR(IF(AI16="","",RANK(AI16,$AI$14:$AI$17)),0)</f>
        <v/>
      </c>
      <c r="AM16">
        <v>55</v>
      </c>
      <c r="AN16" s="9" t="e">
        <f>IF(#REF!="","",(VLOOKUP(AM16,$A$3:$J$132,8,0)))</f>
        <v>#REF!</v>
      </c>
      <c r="AO16" s="9" t="e">
        <f>IF(#REF!="","",VLOOKUP(AM16,$A$3:$J$132,9,0))</f>
        <v>#REF!</v>
      </c>
      <c r="AP16" s="42" t="e">
        <f>IF(#REF!="","",VLOOKUP(AM16,$A$3:$J$132,10,0))</f>
        <v>#REF!</v>
      </c>
      <c r="AQ16" s="37"/>
      <c r="AR16" s="37" t="str">
        <f>IFERROR(IF(AQ16="","",RANK(AQ16,$AQ$14:$AQ$17)),0)</f>
        <v/>
      </c>
    </row>
    <row r="17" spans="1:45" ht="15" x14ac:dyDescent="0.2">
      <c r="A17" s="4">
        <v>15</v>
      </c>
      <c r="B17" s="4">
        <f t="shared" si="0"/>
        <v>15</v>
      </c>
      <c r="C17" s="4"/>
      <c r="D17" s="4"/>
      <c r="E17" s="4"/>
      <c r="F17" s="8">
        <f t="shared" si="1"/>
        <v>999</v>
      </c>
      <c r="G17" s="4"/>
      <c r="H17" s="77"/>
      <c r="I17" s="77"/>
      <c r="J17" s="66"/>
      <c r="K17" s="80" t="str">
        <f>IF(T34="","",T34)</f>
        <v/>
      </c>
      <c r="L17" s="80" t="str">
        <f t="shared" si="5"/>
        <v/>
      </c>
      <c r="N17">
        <v>8</v>
      </c>
      <c r="P17" s="9" t="str">
        <f>IF(H10="","",VLOOKUP(N17,$A$3:$J$132,8,0))</f>
        <v/>
      </c>
      <c r="Q17" s="9" t="str">
        <f>IF(I10="","",VLOOKUP(N17,$A$3:$J$132,9,0))</f>
        <v/>
      </c>
      <c r="R17" s="41" t="str">
        <f>IF(J10="","",VLOOKUP(N17,$A$3:$J$132,10,0))</f>
        <v/>
      </c>
      <c r="S17" s="17"/>
      <c r="T17" s="93" t="str">
        <f>IFERROR(IF(S17="","",RANK(S17,$S$14:$S$17)),0)</f>
        <v/>
      </c>
      <c r="W17">
        <v>24</v>
      </c>
      <c r="X17" s="9" t="str">
        <f>IF(H26="","",(VLOOKUP(W17,$A$3:$J$132,8,0)))</f>
        <v/>
      </c>
      <c r="Y17" s="9" t="str">
        <f>IF(I26="","",VLOOKUP(W17,$A$3:$J$132,9,0))</f>
        <v/>
      </c>
      <c r="Z17" s="42" t="str">
        <f>IF(J26="","",VLOOKUP(W17,$A$3:$J$132,10,0))</f>
        <v/>
      </c>
      <c r="AA17" s="17"/>
      <c r="AB17" s="37" t="str">
        <f>IFERROR(IF(AA17="","",RANK(AA17,$AA$14:$AA$17)),0)</f>
        <v/>
      </c>
      <c r="AE17">
        <v>40</v>
      </c>
      <c r="AF17" s="57" t="str">
        <f>IF(G42="","",(VLOOKUP(AE17,$A$3:$J$132,8,0)))</f>
        <v/>
      </c>
      <c r="AG17" s="57" t="str">
        <f>IF(G42="","",VLOOKUP(AE17,$A$3:$J$132,9,0))</f>
        <v/>
      </c>
      <c r="AH17" s="58" t="str">
        <f>IF(G42="","",VLOOKUP(AE17,$A$3:$J$132,10,0))</f>
        <v/>
      </c>
      <c r="AI17" s="58"/>
      <c r="AJ17" s="58" t="str">
        <f>IFERROR(IF(AI17="","",RANK(AI17,$AI$14:$AI$17)),0)</f>
        <v/>
      </c>
      <c r="AM17">
        <v>56</v>
      </c>
      <c r="AN17" s="9" t="e">
        <f>IF(#REF!="","",(VLOOKUP(AM17,$A$3:$J$132,8,0)))</f>
        <v>#REF!</v>
      </c>
      <c r="AO17" s="9" t="e">
        <f>IF(#REF!="","",VLOOKUP(AM17,$A$3:$J$132,9,0))</f>
        <v>#REF!</v>
      </c>
      <c r="AP17" s="42" t="e">
        <f>IF(#REF!="","",VLOOKUP(AM17,$A$3:$J$132,10,0))</f>
        <v>#REF!</v>
      </c>
      <c r="AQ17" s="37"/>
      <c r="AR17" s="37" t="str">
        <f>IFERROR(IF(AQ17="","",RANK(AQ17,$AQ$14:$AQ$17)),0)</f>
        <v/>
      </c>
    </row>
    <row r="18" spans="1:45" ht="15" x14ac:dyDescent="0.2">
      <c r="A18" s="4">
        <v>16</v>
      </c>
      <c r="B18" s="4">
        <f t="shared" si="0"/>
        <v>16</v>
      </c>
      <c r="C18" s="4"/>
      <c r="D18" s="4"/>
      <c r="E18" s="4"/>
      <c r="F18" s="8">
        <f t="shared" si="1"/>
        <v>999</v>
      </c>
      <c r="G18" s="4"/>
      <c r="H18" s="77"/>
      <c r="I18" s="77"/>
      <c r="J18" s="66"/>
      <c r="K18" s="80" t="str">
        <f>IF(T35="","",T35)</f>
        <v/>
      </c>
      <c r="L18" s="80" t="str">
        <f t="shared" si="5"/>
        <v/>
      </c>
      <c r="AF18" s="57"/>
      <c r="AG18" s="57"/>
      <c r="AH18" s="58"/>
      <c r="AI18" s="58"/>
      <c r="AJ18" s="58"/>
    </row>
    <row r="19" spans="1:45" ht="15" x14ac:dyDescent="0.2">
      <c r="A19" s="4">
        <v>17</v>
      </c>
      <c r="B19" s="4">
        <f t="shared" si="0"/>
        <v>17</v>
      </c>
      <c r="C19" s="4"/>
      <c r="D19" s="4"/>
      <c r="E19" s="4"/>
      <c r="F19" s="8">
        <f t="shared" si="1"/>
        <v>999</v>
      </c>
      <c r="G19" s="4"/>
      <c r="H19" s="77"/>
      <c r="I19" s="77"/>
      <c r="J19" s="66"/>
      <c r="K19" s="80" t="str">
        <f>IF(AB5="","",AB5)</f>
        <v/>
      </c>
      <c r="L19" s="80" t="str">
        <f>IF(AA5="","",AA5)</f>
        <v/>
      </c>
      <c r="AF19" s="57"/>
      <c r="AG19" s="57"/>
      <c r="AH19" s="58"/>
      <c r="AI19" s="58"/>
      <c r="AJ19" s="58"/>
    </row>
    <row r="20" spans="1:45" ht="15" customHeight="1" x14ac:dyDescent="0.2">
      <c r="A20" s="4">
        <v>18</v>
      </c>
      <c r="B20" s="4">
        <f t="shared" si="0"/>
        <v>18</v>
      </c>
      <c r="C20" s="4"/>
      <c r="D20" s="4"/>
      <c r="E20" s="4"/>
      <c r="F20" s="8">
        <f t="shared" si="1"/>
        <v>999</v>
      </c>
      <c r="G20" s="4"/>
      <c r="H20" s="77"/>
      <c r="I20" s="77"/>
      <c r="J20" s="66"/>
      <c r="K20" s="80" t="str">
        <f>IF(AB6="","",AB6)</f>
        <v/>
      </c>
      <c r="L20" s="80" t="str">
        <f t="shared" ref="L20:L22" si="6">IF(AA6="","",AA6)</f>
        <v/>
      </c>
      <c r="P20" s="167" t="s">
        <v>41</v>
      </c>
      <c r="Q20" s="168"/>
      <c r="R20" s="168"/>
      <c r="S20" s="168"/>
      <c r="T20" s="169"/>
      <c r="X20" s="167" t="s">
        <v>44</v>
      </c>
      <c r="Y20" s="168"/>
      <c r="Z20" s="168"/>
      <c r="AA20" s="168"/>
      <c r="AB20" s="169"/>
      <c r="AF20" s="188" t="s">
        <v>49</v>
      </c>
      <c r="AG20" s="183"/>
      <c r="AH20" s="183"/>
      <c r="AI20" s="183"/>
      <c r="AJ20" s="183"/>
      <c r="AN20" s="184" t="s">
        <v>53</v>
      </c>
      <c r="AO20" s="185"/>
      <c r="AP20" s="186"/>
      <c r="AQ20" s="186"/>
      <c r="AR20" s="187"/>
    </row>
    <row r="21" spans="1:45" ht="15" x14ac:dyDescent="0.2">
      <c r="A21" s="4">
        <v>19</v>
      </c>
      <c r="B21" s="4">
        <f t="shared" si="0"/>
        <v>19</v>
      </c>
      <c r="C21" s="4"/>
      <c r="D21" s="4"/>
      <c r="E21" s="4"/>
      <c r="F21" s="8">
        <f t="shared" si="1"/>
        <v>999</v>
      </c>
      <c r="G21" s="4"/>
      <c r="H21" s="77"/>
      <c r="I21" s="77"/>
      <c r="J21" s="66"/>
      <c r="K21" s="80" t="str">
        <f>IF(AB7="","",AB7)</f>
        <v/>
      </c>
      <c r="L21" s="80" t="str">
        <f t="shared" si="6"/>
        <v/>
      </c>
      <c r="P21" s="170"/>
      <c r="Q21" s="171"/>
      <c r="R21" s="171"/>
      <c r="S21" s="171"/>
      <c r="T21" s="172"/>
      <c r="X21" s="170"/>
      <c r="Y21" s="171"/>
      <c r="Z21" s="171"/>
      <c r="AA21" s="171"/>
      <c r="AB21" s="172"/>
      <c r="AF21" s="183"/>
      <c r="AG21" s="183"/>
      <c r="AH21" s="183"/>
      <c r="AI21" s="183"/>
      <c r="AJ21" s="183"/>
      <c r="AN21" s="185"/>
      <c r="AO21" s="185"/>
      <c r="AP21" s="186"/>
      <c r="AQ21" s="186"/>
      <c r="AR21" s="187"/>
    </row>
    <row r="22" spans="1:45" ht="15" x14ac:dyDescent="0.2">
      <c r="A22" s="4">
        <v>20</v>
      </c>
      <c r="B22" s="4">
        <f t="shared" si="0"/>
        <v>20</v>
      </c>
      <c r="C22" s="4"/>
      <c r="D22" s="4"/>
      <c r="E22" s="4"/>
      <c r="F22" s="8">
        <f t="shared" si="1"/>
        <v>999</v>
      </c>
      <c r="G22" s="4"/>
      <c r="H22" s="77"/>
      <c r="I22" s="77"/>
      <c r="J22" s="66"/>
      <c r="K22" s="80" t="str">
        <f>IF(AB8="","",AB8)</f>
        <v/>
      </c>
      <c r="L22" s="80" t="str">
        <f t="shared" si="6"/>
        <v/>
      </c>
      <c r="P22" s="19" t="s">
        <v>0</v>
      </c>
      <c r="Q22" s="19" t="s">
        <v>1</v>
      </c>
      <c r="R22" s="20" t="s">
        <v>3</v>
      </c>
      <c r="S22" s="20" t="s">
        <v>10</v>
      </c>
      <c r="T22" s="20" t="s">
        <v>11</v>
      </c>
      <c r="X22" s="19" t="s">
        <v>0</v>
      </c>
      <c r="Y22" s="19" t="s">
        <v>1</v>
      </c>
      <c r="Z22" s="20" t="s">
        <v>3</v>
      </c>
      <c r="AA22" s="20" t="s">
        <v>10</v>
      </c>
      <c r="AB22" s="20" t="s">
        <v>11</v>
      </c>
      <c r="AF22" s="59" t="s">
        <v>0</v>
      </c>
      <c r="AG22" s="59" t="s">
        <v>1</v>
      </c>
      <c r="AH22" s="60" t="s">
        <v>3</v>
      </c>
      <c r="AI22" s="60" t="s">
        <v>10</v>
      </c>
      <c r="AJ22" s="60" t="s">
        <v>11</v>
      </c>
      <c r="AN22" s="19" t="s">
        <v>0</v>
      </c>
      <c r="AO22" s="19" t="s">
        <v>1</v>
      </c>
      <c r="AP22" s="20" t="s">
        <v>3</v>
      </c>
      <c r="AQ22" s="20" t="s">
        <v>10</v>
      </c>
      <c r="AR22" s="20" t="s">
        <v>11</v>
      </c>
    </row>
    <row r="23" spans="1:45" ht="15" x14ac:dyDescent="0.2">
      <c r="A23" s="4">
        <v>21</v>
      </c>
      <c r="B23" s="4">
        <f t="shared" si="0"/>
        <v>21</v>
      </c>
      <c r="C23" s="4"/>
      <c r="D23" s="4"/>
      <c r="E23" s="4"/>
      <c r="F23" s="8">
        <f t="shared" si="1"/>
        <v>999</v>
      </c>
      <c r="G23" s="4"/>
      <c r="H23" s="77"/>
      <c r="I23" s="77"/>
      <c r="J23" s="66"/>
      <c r="K23" s="80" t="str">
        <f>IF(AB14="","",AB14)</f>
        <v/>
      </c>
      <c r="L23" s="80" t="str">
        <f>IF(AA14="","",AA14)</f>
        <v/>
      </c>
      <c r="N23">
        <v>9</v>
      </c>
      <c r="P23" s="9" t="str">
        <f>IF(H11="","",VLOOKUP(N23,$A$3:$J$132,8,0))</f>
        <v/>
      </c>
      <c r="Q23" s="9" t="str">
        <f>IF(I11="","",VLOOKUP(N23,$A$3:$J$132,9,0))</f>
        <v/>
      </c>
      <c r="R23" s="37" t="str">
        <f>IF(J11="","",VLOOKUP(N23,$A$3:$J$132,10,0))</f>
        <v/>
      </c>
      <c r="S23" s="17"/>
      <c r="T23" s="37" t="str">
        <f>IFERROR(IF(S23="","",RANK(S23,$S$23:$S$26)),0)</f>
        <v/>
      </c>
      <c r="W23">
        <v>25</v>
      </c>
      <c r="X23" s="9" t="str">
        <f>IF(H27="","",(VLOOKUP(W23,$A$3:$J$132,8,0)))</f>
        <v/>
      </c>
      <c r="Y23" s="9" t="str">
        <f>IF(I27="","",VLOOKUP(W23,$A$3:$J$132,9,0))</f>
        <v/>
      </c>
      <c r="Z23" s="37" t="str">
        <f>IF(J27="","",VLOOKUP(W23,$A$3:$J$132,10,0))</f>
        <v/>
      </c>
      <c r="AA23" s="17"/>
      <c r="AB23" s="37" t="str">
        <f>IFERROR(IF(AA23="","",RANK(AA23,$AA$23:$AA$26)),0)</f>
        <v/>
      </c>
      <c r="AE23">
        <v>41</v>
      </c>
      <c r="AF23" s="57" t="str">
        <f>IF(G43="","",(VLOOKUP(AE23,$A$3:$J$132,8,0)))</f>
        <v/>
      </c>
      <c r="AG23" s="57" t="str">
        <f>IF(G43="","",VLOOKUP(AE23,$A$3:$J$132,9,0))</f>
        <v/>
      </c>
      <c r="AH23" s="58" t="e">
        <f>IF(#REF!="","",VLOOKUP(AE23,$H$3:$J$34,4,0))</f>
        <v>#REF!</v>
      </c>
      <c r="AI23" s="58"/>
      <c r="AJ23" s="58" t="str">
        <f>IFERROR(IF(AI23="","",RANK(AI23,$AI$23:$AI$26)),0)</f>
        <v/>
      </c>
      <c r="AM23">
        <v>57</v>
      </c>
      <c r="AN23" s="9" t="e">
        <f>IF(#REF!="","",(VLOOKUP(AM23,$A$3:$J$132,8,0)))</f>
        <v>#REF!</v>
      </c>
      <c r="AO23" s="9" t="e">
        <f>IF(#REF!="","",VLOOKUP(AM23,$A$3:$J$132,9,0))</f>
        <v>#REF!</v>
      </c>
      <c r="AP23" s="37" t="e">
        <f>IF(#REF!="","",VLOOKUP(AM23,$A$3:$J$132,10,0))</f>
        <v>#REF!</v>
      </c>
      <c r="AQ23" s="37"/>
      <c r="AR23" s="37" t="str">
        <f>IFERROR(IF(AQ23="","",RANK(AQ23,$AQ$23:$AQ$26)),0)</f>
        <v/>
      </c>
    </row>
    <row r="24" spans="1:45" ht="15" x14ac:dyDescent="0.2">
      <c r="A24" s="4">
        <v>22</v>
      </c>
      <c r="B24" s="4">
        <f t="shared" si="0"/>
        <v>22</v>
      </c>
      <c r="C24" s="4"/>
      <c r="D24" s="4"/>
      <c r="E24" s="4"/>
      <c r="F24" s="8">
        <f t="shared" si="1"/>
        <v>999</v>
      </c>
      <c r="G24" s="4"/>
      <c r="H24" s="77"/>
      <c r="I24" s="77"/>
      <c r="J24" s="66"/>
      <c r="K24" s="80" t="str">
        <f>IF(AB15="","",AB15)</f>
        <v/>
      </c>
      <c r="L24" s="80" t="str">
        <f t="shared" ref="L24:L26" si="7">IF(AA15="","",AA15)</f>
        <v/>
      </c>
      <c r="N24">
        <v>10</v>
      </c>
      <c r="P24" s="9" t="str">
        <f>IF(H12="","",VLOOKUP(N24,$A$3:$J$132,8,0))</f>
        <v/>
      </c>
      <c r="Q24" s="9" t="str">
        <f>IF(I12="","",VLOOKUP(N24,$A$3:$J$132,9,0))</f>
        <v/>
      </c>
      <c r="R24" s="41" t="str">
        <f>IF(J12="","",VLOOKUP(N24,$A$3:$J$132,10,0))</f>
        <v/>
      </c>
      <c r="S24" s="17"/>
      <c r="T24" s="37" t="str">
        <f>IFERROR(IF(S24="","",RANK(S24,$S$23:$S$26)),0)</f>
        <v/>
      </c>
      <c r="W24">
        <v>26</v>
      </c>
      <c r="X24" s="9" t="str">
        <f>IF(H28="","",(VLOOKUP(W24,$A$3:$J$132,8,0)))</f>
        <v/>
      </c>
      <c r="Y24" s="9" t="str">
        <f>IF(I28="","",VLOOKUP(W24,$A$3:$J$132,9,0))</f>
        <v/>
      </c>
      <c r="Z24" s="42" t="str">
        <f>IF(J28="","",VLOOKUP(W24,$A$3:$J$132,10,0))</f>
        <v/>
      </c>
      <c r="AA24" s="17"/>
      <c r="AB24" s="37" t="str">
        <f>IFERROR(IF(AA24="","",RANK(AA24,$AA$23:$AA$26)),0)</f>
        <v/>
      </c>
      <c r="AE24">
        <v>42</v>
      </c>
      <c r="AF24" s="57" t="str">
        <f>IF(G44="","",(VLOOKUP(AE24,$A$3:$J$132,8,0)))</f>
        <v/>
      </c>
      <c r="AG24" s="57" t="str">
        <f>IF(G44="","",VLOOKUP(AE24,$A$3:$J$132,9,0))</f>
        <v/>
      </c>
      <c r="AH24" s="58" t="e">
        <f>IF(#REF!="","",VLOOKUP(AE24,$H$3:$J$34,4,0))</f>
        <v>#REF!</v>
      </c>
      <c r="AI24" s="58"/>
      <c r="AJ24" s="58" t="str">
        <f>IFERROR(IF(AI24="","",RANK(AI24,$AI$23:$AI$26)),0)</f>
        <v/>
      </c>
      <c r="AM24">
        <v>58</v>
      </c>
      <c r="AN24" s="9" t="e">
        <f>IF(#REF!="","",(VLOOKUP(AM24,$A$3:$J$132,8,0)))</f>
        <v>#REF!</v>
      </c>
      <c r="AO24" s="9" t="e">
        <f>IF(#REF!="","",VLOOKUP(AM24,$A$3:$J$132,9,0))</f>
        <v>#REF!</v>
      </c>
      <c r="AP24" s="42" t="e">
        <f>IF(#REF!="","",VLOOKUP(AM24,$A$3:$J$132,10,0))</f>
        <v>#REF!</v>
      </c>
      <c r="AQ24" s="37"/>
      <c r="AR24" s="37" t="str">
        <f>IFERROR(IF(AQ24="","",RANK(AQ24,$AQ$23:$AQ$26)),0)</f>
        <v/>
      </c>
    </row>
    <row r="25" spans="1:45" ht="15" x14ac:dyDescent="0.2">
      <c r="A25" s="4">
        <v>23</v>
      </c>
      <c r="B25" s="4">
        <f t="shared" si="0"/>
        <v>23</v>
      </c>
      <c r="C25" s="4"/>
      <c r="D25" s="4"/>
      <c r="E25" s="4"/>
      <c r="F25" s="8">
        <f t="shared" si="1"/>
        <v>999</v>
      </c>
      <c r="G25" s="4"/>
      <c r="H25" s="77"/>
      <c r="I25" s="77"/>
      <c r="J25" s="66"/>
      <c r="K25" s="80" t="str">
        <f>IF(AB16="","",AB16)</f>
        <v/>
      </c>
      <c r="L25" s="80" t="str">
        <f t="shared" si="7"/>
        <v/>
      </c>
      <c r="N25">
        <v>11</v>
      </c>
      <c r="P25" s="9" t="str">
        <f>IF(H13="","",VLOOKUP(N25,$A$3:$J$132,8,0))</f>
        <v/>
      </c>
      <c r="Q25" s="9" t="str">
        <f>IF(I13="","",VLOOKUP(N25,$A$3:$J$132,9,0))</f>
        <v/>
      </c>
      <c r="R25" s="41" t="str">
        <f>IF(J13="","",VLOOKUP(N25,$A$3:$J$132,10,0))</f>
        <v/>
      </c>
      <c r="S25" s="17"/>
      <c r="T25" s="37" t="str">
        <f>IFERROR(IF(S25="","",RANK(S25,$S$23:$S$26)),0)</f>
        <v/>
      </c>
      <c r="W25">
        <v>27</v>
      </c>
      <c r="X25" s="9" t="str">
        <f>IF(H29="","",(VLOOKUP(W25,$A$3:$J$132,8,0)))</f>
        <v/>
      </c>
      <c r="Y25" s="9" t="str">
        <f>IF(I29="","",VLOOKUP(W25,$A$3:$J$132,9,0))</f>
        <v/>
      </c>
      <c r="Z25" s="42" t="str">
        <f>IF(J29="","",VLOOKUP(W25,$A$3:$J$132,10,0))</f>
        <v/>
      </c>
      <c r="AA25" s="17"/>
      <c r="AB25" s="37" t="str">
        <f>IFERROR(IF(AA25="","",RANK(AA25,$AA$23:$AA$26)),0)</f>
        <v/>
      </c>
      <c r="AE25">
        <v>43</v>
      </c>
      <c r="AF25" s="57" t="str">
        <f>IF(G45="","",(VLOOKUP(AE25,$A$3:$J$132,8,0)))</f>
        <v/>
      </c>
      <c r="AG25" s="57" t="str">
        <f>IF(G45="","",VLOOKUP(AE25,$A$3:$J$132,9,0))</f>
        <v/>
      </c>
      <c r="AH25" s="58" t="e">
        <f>IF(#REF!="","",VLOOKUP(AE25,$H$3:$J$34,4,0))</f>
        <v>#REF!</v>
      </c>
      <c r="AI25" s="58"/>
      <c r="AJ25" s="58" t="str">
        <f>IFERROR(IF(AI25="","",RANK(AI25,$AI$23:$AI$26)),0)</f>
        <v/>
      </c>
      <c r="AM25">
        <v>59</v>
      </c>
      <c r="AN25" s="9" t="e">
        <f>IF(#REF!="","",(VLOOKUP(AM25,$A$3:$J$132,8,0)))</f>
        <v>#REF!</v>
      </c>
      <c r="AO25" s="9" t="e">
        <f>IF(#REF!="","",VLOOKUP(AM25,$A$3:$J$132,9,0))</f>
        <v>#REF!</v>
      </c>
      <c r="AP25" s="42" t="e">
        <f>IF(#REF!="","",VLOOKUP(AM25,$A$3:$J$132,10,0))</f>
        <v>#REF!</v>
      </c>
      <c r="AQ25" s="37"/>
      <c r="AR25" s="37" t="str">
        <f>IFERROR(IF(AQ25="","",RANK(AQ25,$AQ$23:$AQ$26)),0)</f>
        <v/>
      </c>
    </row>
    <row r="26" spans="1:45" ht="15" x14ac:dyDescent="0.2">
      <c r="A26" s="4">
        <v>24</v>
      </c>
      <c r="B26" s="4">
        <f t="shared" si="0"/>
        <v>24</v>
      </c>
      <c r="C26" s="4"/>
      <c r="D26" s="4"/>
      <c r="E26" s="4"/>
      <c r="F26" s="8">
        <f t="shared" si="1"/>
        <v>999</v>
      </c>
      <c r="G26" s="4"/>
      <c r="H26" s="77"/>
      <c r="I26" s="77"/>
      <c r="J26" s="66"/>
      <c r="K26" s="80" t="str">
        <f>IF(AB17="","",AB17)</f>
        <v/>
      </c>
      <c r="L26" s="80" t="str">
        <f t="shared" si="7"/>
        <v/>
      </c>
      <c r="N26">
        <v>12</v>
      </c>
      <c r="P26" s="9" t="str">
        <f>IF(H14="","",VLOOKUP(N26,$A$3:$J$132,8,0))</f>
        <v/>
      </c>
      <c r="Q26" s="9" t="str">
        <f>IF(I14="","",VLOOKUP(N26,$A$3:$J$132,9,0))</f>
        <v/>
      </c>
      <c r="R26" s="41" t="str">
        <f>IF(J14="","",VLOOKUP(N26,$A$3:$J$132,10,0))</f>
        <v/>
      </c>
      <c r="S26" s="17"/>
      <c r="T26" s="37" t="str">
        <f>IFERROR(IF(S26="","",RANK(S26,$S$23:$S$26)),0)</f>
        <v/>
      </c>
      <c r="W26">
        <v>28</v>
      </c>
      <c r="X26" s="9" t="str">
        <f>IF(H30="","",(VLOOKUP(W26,$A$3:$J$132,8,0)))</f>
        <v/>
      </c>
      <c r="Y26" s="9" t="str">
        <f>IF(I30="","",VLOOKUP(W26,$A$3:$J$132,9,0))</f>
        <v/>
      </c>
      <c r="Z26" s="42" t="str">
        <f>IF(J30="","",VLOOKUP(W26,$A$3:$J$132,10,0))</f>
        <v/>
      </c>
      <c r="AA26" s="17"/>
      <c r="AB26" s="37" t="str">
        <f>IFERROR(IF(AA26="","",RANK(AA26,$AA$23:$AA$26)),0)</f>
        <v/>
      </c>
      <c r="AE26">
        <v>44</v>
      </c>
      <c r="AF26" s="57" t="str">
        <f>IF(G46="","",(VLOOKUP(AE26,$A$3:$J$132,8,0)))</f>
        <v/>
      </c>
      <c r="AG26" s="57" t="str">
        <f>IF(G46="","",VLOOKUP(AE26,$A$3:$J$132,9,0))</f>
        <v/>
      </c>
      <c r="AH26" s="58" t="e">
        <f>IF(#REF!="","",VLOOKUP(AE26,$H$3:$J$34,4,0))</f>
        <v>#REF!</v>
      </c>
      <c r="AI26" s="58"/>
      <c r="AJ26" s="58" t="str">
        <f>IFERROR(IF(AI26="","",RANK(AI26,$AI$23:$AI$26)),0)</f>
        <v/>
      </c>
      <c r="AM26">
        <v>60</v>
      </c>
      <c r="AN26" s="9" t="e">
        <f>IF(#REF!="","",(VLOOKUP(AM26,$A$3:$J$132,8,0)))</f>
        <v>#REF!</v>
      </c>
      <c r="AO26" s="9" t="e">
        <f>IF(#REF!="","",VLOOKUP(AM26,$A$3:$J$132,9,0))</f>
        <v>#REF!</v>
      </c>
      <c r="AP26" s="42" t="e">
        <f>IF(#REF!="","",VLOOKUP(AM26,$A$3:$J$132,10,0))</f>
        <v>#REF!</v>
      </c>
      <c r="AQ26" s="37"/>
      <c r="AR26" s="37" t="str">
        <f>IFERROR(IF(AQ26="","",RANK(AQ26,$AQ$23:$AQ$26)),0)</f>
        <v/>
      </c>
    </row>
    <row r="27" spans="1:45" ht="15" x14ac:dyDescent="0.2">
      <c r="A27" s="4">
        <v>25</v>
      </c>
      <c r="B27" s="4">
        <f t="shared" si="0"/>
        <v>25</v>
      </c>
      <c r="C27" s="4"/>
      <c r="D27" s="4"/>
      <c r="E27" s="4"/>
      <c r="F27" s="8">
        <f t="shared" si="1"/>
        <v>999</v>
      </c>
      <c r="G27" s="4"/>
      <c r="H27" s="77"/>
      <c r="I27" s="77"/>
      <c r="J27" s="66"/>
      <c r="K27" s="80" t="str">
        <f>IF(AB23="","",AB23)</f>
        <v/>
      </c>
      <c r="L27" s="80" t="str">
        <f>IF(AA23="","",AA23)</f>
        <v/>
      </c>
      <c r="AF27" s="57"/>
      <c r="AG27" s="57"/>
      <c r="AH27" s="58"/>
      <c r="AI27" s="58"/>
      <c r="AJ27" s="58"/>
    </row>
    <row r="28" spans="1:45" ht="15" x14ac:dyDescent="0.2">
      <c r="A28" s="4">
        <v>26</v>
      </c>
      <c r="B28" s="4">
        <f t="shared" si="0"/>
        <v>26</v>
      </c>
      <c r="C28" s="4"/>
      <c r="D28" s="4"/>
      <c r="E28" s="4"/>
      <c r="F28" s="8">
        <f t="shared" si="1"/>
        <v>999</v>
      </c>
      <c r="G28" s="4"/>
      <c r="H28" s="77"/>
      <c r="I28" s="77"/>
      <c r="J28" s="66"/>
      <c r="K28" s="80" t="str">
        <f>IF(AB24="","",AB24)</f>
        <v/>
      </c>
      <c r="L28" s="80" t="str">
        <f t="shared" ref="L28:L30" si="8">IF(AA24="","",AA24)</f>
        <v/>
      </c>
      <c r="AF28" s="57"/>
      <c r="AG28" s="57"/>
      <c r="AH28" s="58"/>
      <c r="AI28" s="58"/>
      <c r="AJ28" s="58"/>
      <c r="AN28" s="12"/>
      <c r="AO28" s="12"/>
      <c r="AP28" s="38"/>
      <c r="AQ28" s="38"/>
      <c r="AR28" s="38"/>
      <c r="AS28" s="12"/>
    </row>
    <row r="29" spans="1:45" ht="15" customHeight="1" x14ac:dyDescent="0.2">
      <c r="A29" s="4">
        <v>27</v>
      </c>
      <c r="B29" s="4">
        <f t="shared" si="0"/>
        <v>27</v>
      </c>
      <c r="C29" s="4"/>
      <c r="D29" s="4"/>
      <c r="E29" s="4"/>
      <c r="F29" s="8">
        <f t="shared" si="1"/>
        <v>999</v>
      </c>
      <c r="G29" s="4"/>
      <c r="H29" s="77"/>
      <c r="I29" s="77"/>
      <c r="J29" s="66"/>
      <c r="K29" s="80" t="str">
        <f>IF(AB25="","",AB25)</f>
        <v/>
      </c>
      <c r="L29" s="80" t="str">
        <f t="shared" si="8"/>
        <v/>
      </c>
      <c r="P29" s="167" t="s">
        <v>42</v>
      </c>
      <c r="Q29" s="168"/>
      <c r="R29" s="168"/>
      <c r="S29" s="168"/>
      <c r="T29" s="169"/>
      <c r="X29" s="167" t="s">
        <v>43</v>
      </c>
      <c r="Y29" s="168"/>
      <c r="Z29" s="168"/>
      <c r="AA29" s="168"/>
      <c r="AB29" s="169"/>
      <c r="AF29" s="188" t="s">
        <v>50</v>
      </c>
      <c r="AG29" s="183"/>
      <c r="AH29" s="183"/>
      <c r="AI29" s="183"/>
      <c r="AJ29" s="183"/>
      <c r="AN29" s="181"/>
      <c r="AO29" s="182"/>
      <c r="AP29" s="182"/>
      <c r="AQ29" s="182"/>
      <c r="AR29" s="182"/>
      <c r="AS29" s="12"/>
    </row>
    <row r="30" spans="1:45" ht="15" x14ac:dyDescent="0.2">
      <c r="A30" s="4">
        <v>28</v>
      </c>
      <c r="B30" s="4">
        <f t="shared" si="0"/>
        <v>28</v>
      </c>
      <c r="C30" s="4"/>
      <c r="D30" s="4"/>
      <c r="E30" s="4"/>
      <c r="F30" s="8">
        <f t="shared" si="1"/>
        <v>999</v>
      </c>
      <c r="G30" s="4"/>
      <c r="H30" s="77"/>
      <c r="I30" s="77"/>
      <c r="J30" s="66"/>
      <c r="K30" s="80" t="str">
        <f>IF(AB26="","",AB26)</f>
        <v/>
      </c>
      <c r="L30" s="80" t="str">
        <f t="shared" si="8"/>
        <v/>
      </c>
      <c r="P30" s="170"/>
      <c r="Q30" s="171"/>
      <c r="R30" s="171"/>
      <c r="S30" s="171"/>
      <c r="T30" s="172"/>
      <c r="X30" s="170"/>
      <c r="Y30" s="171"/>
      <c r="Z30" s="171"/>
      <c r="AA30" s="171"/>
      <c r="AB30" s="172"/>
      <c r="AF30" s="183"/>
      <c r="AG30" s="183"/>
      <c r="AH30" s="183"/>
      <c r="AI30" s="183"/>
      <c r="AJ30" s="183"/>
      <c r="AN30" s="182"/>
      <c r="AO30" s="182"/>
      <c r="AP30" s="182"/>
      <c r="AQ30" s="182"/>
      <c r="AR30" s="182"/>
      <c r="AS30" s="12"/>
    </row>
    <row r="31" spans="1:45" ht="15" x14ac:dyDescent="0.2">
      <c r="A31" s="4">
        <v>29</v>
      </c>
      <c r="B31" s="4">
        <f t="shared" si="0"/>
        <v>29</v>
      </c>
      <c r="C31" s="4"/>
      <c r="D31" s="4"/>
      <c r="E31" s="4"/>
      <c r="F31" s="8">
        <f t="shared" si="1"/>
        <v>999</v>
      </c>
      <c r="G31" s="4"/>
      <c r="H31" s="77"/>
      <c r="I31" s="77"/>
      <c r="J31" s="66"/>
      <c r="K31" s="80" t="str">
        <f>IF(AB32="","",AB32)</f>
        <v/>
      </c>
      <c r="L31" s="80" t="str">
        <f>IF(AA32="","",AA32)</f>
        <v/>
      </c>
      <c r="P31" s="19" t="s">
        <v>0</v>
      </c>
      <c r="Q31" s="19" t="s">
        <v>1</v>
      </c>
      <c r="R31" s="20" t="s">
        <v>3</v>
      </c>
      <c r="S31" s="20" t="s">
        <v>10</v>
      </c>
      <c r="T31" s="20" t="s">
        <v>11</v>
      </c>
      <c r="X31" s="19" t="s">
        <v>0</v>
      </c>
      <c r="Y31" s="19" t="s">
        <v>1</v>
      </c>
      <c r="Z31" s="20" t="s">
        <v>3</v>
      </c>
      <c r="AA31" s="20" t="s">
        <v>10</v>
      </c>
      <c r="AB31" s="20" t="s">
        <v>11</v>
      </c>
      <c r="AF31" s="59" t="s">
        <v>0</v>
      </c>
      <c r="AG31" s="59" t="s">
        <v>1</v>
      </c>
      <c r="AH31" s="60" t="s">
        <v>3</v>
      </c>
      <c r="AI31" s="60" t="s">
        <v>10</v>
      </c>
      <c r="AJ31" s="60" t="s">
        <v>11</v>
      </c>
      <c r="AN31" s="21"/>
      <c r="AO31" s="21"/>
      <c r="AP31" s="26"/>
      <c r="AQ31" s="26"/>
      <c r="AR31" s="26"/>
      <c r="AS31" s="12"/>
    </row>
    <row r="32" spans="1:45" ht="15" x14ac:dyDescent="0.2">
      <c r="A32" s="4">
        <v>30</v>
      </c>
      <c r="B32" s="4">
        <f t="shared" si="0"/>
        <v>30</v>
      </c>
      <c r="C32" s="4"/>
      <c r="D32" s="4"/>
      <c r="E32" s="4"/>
      <c r="F32" s="8">
        <f t="shared" si="1"/>
        <v>999</v>
      </c>
      <c r="G32" s="4"/>
      <c r="H32" s="77"/>
      <c r="I32" s="77"/>
      <c r="J32" s="66"/>
      <c r="K32" s="80" t="str">
        <f>IF(AB33="","",AB33)</f>
        <v/>
      </c>
      <c r="L32" s="80" t="str">
        <f t="shared" ref="L32:L34" si="9">IF(AA33="","",AA33)</f>
        <v/>
      </c>
      <c r="N32">
        <v>13</v>
      </c>
      <c r="P32" s="9" t="str">
        <f>IF(H15="","",VLOOKUP(N32,$A$3:$J$132,8,0))</f>
        <v/>
      </c>
      <c r="Q32" s="9" t="str">
        <f>IF(I15="","",VLOOKUP(N32,$A$3:$J$132,9,0))</f>
        <v/>
      </c>
      <c r="R32" s="37" t="str">
        <f>IF(I15="","",VLOOKUP(N32,$A$3:$J$132,10,0))</f>
        <v/>
      </c>
      <c r="S32" s="17"/>
      <c r="T32" s="37" t="str">
        <f>IFERROR(IF(S32="","",RANK(S32,$S$32:$S$35)),0)</f>
        <v/>
      </c>
      <c r="W32">
        <v>29</v>
      </c>
      <c r="X32" s="9" t="str">
        <f>IF(H31="","",(VLOOKUP(W32,$A$3:$J$132,8,0)))</f>
        <v/>
      </c>
      <c r="Y32" s="9" t="str">
        <f>IF(I31="","",VLOOKUP(W32,$A$3:$J$132,9,0))</f>
        <v/>
      </c>
      <c r="Z32" s="37" t="str">
        <f>IF(J31="","",VLOOKUP(W32,$A$3:$J$132,10,0))</f>
        <v/>
      </c>
      <c r="AA32" s="17"/>
      <c r="AB32" s="37" t="str">
        <f>IFERROR(IF(AA32="","",RANK(AA32,$AA$32:$AA$35)),0)</f>
        <v/>
      </c>
      <c r="AE32">
        <v>45</v>
      </c>
      <c r="AF32" s="57" t="str">
        <f>IF(G47="","",(VLOOKUP(AE32,$A$3:$J$132,8,0)))</f>
        <v/>
      </c>
      <c r="AG32" s="57" t="str">
        <f>IF(G47="","",VLOOKUP(AE32,$A$3:$J$132,9,0))</f>
        <v/>
      </c>
      <c r="AH32" s="58" t="str">
        <f>IF(G47="","",VLOOKUP(AE23,$A$3:$J$132,10,0))</f>
        <v/>
      </c>
      <c r="AI32" s="58"/>
      <c r="AJ32" s="58" t="str">
        <f>IFERROR(IF(AI32="","",RANK(AI32,$AI$32:$AI$35)),0)</f>
        <v/>
      </c>
      <c r="AN32" s="12"/>
      <c r="AO32" s="12"/>
      <c r="AP32" s="38"/>
      <c r="AQ32" s="38"/>
      <c r="AR32" s="38"/>
      <c r="AS32" s="12"/>
    </row>
    <row r="33" spans="1:45" ht="15" x14ac:dyDescent="0.2">
      <c r="A33" s="4">
        <v>31</v>
      </c>
      <c r="B33" s="4">
        <f t="shared" si="0"/>
        <v>31</v>
      </c>
      <c r="C33" s="4"/>
      <c r="D33" s="4"/>
      <c r="E33" s="4"/>
      <c r="F33" s="8">
        <f t="shared" si="1"/>
        <v>999</v>
      </c>
      <c r="G33" s="4"/>
      <c r="H33" s="77"/>
      <c r="I33" s="77"/>
      <c r="J33" s="66"/>
      <c r="K33" s="80" t="str">
        <f>IF(AB34="","",AB34)</f>
        <v/>
      </c>
      <c r="L33" s="80" t="str">
        <f t="shared" si="9"/>
        <v/>
      </c>
      <c r="N33">
        <v>14</v>
      </c>
      <c r="P33" s="9" t="str">
        <f>IF(H16="","",VLOOKUP(N33,$A$3:$J$132,8,0))</f>
        <v/>
      </c>
      <c r="Q33" s="9" t="str">
        <f>IF(I16="","",VLOOKUP(N33,$A$3:$J$132,9,0))</f>
        <v/>
      </c>
      <c r="R33" s="41" t="str">
        <f>IF(I16="","",VLOOKUP(N33,$A$3:$J$132,10,0))</f>
        <v/>
      </c>
      <c r="S33" s="17"/>
      <c r="T33" s="37" t="str">
        <f>IFERROR(IF(S33="","",RANK(S33,$S$32:$S$35)),0)</f>
        <v/>
      </c>
      <c r="W33">
        <v>30</v>
      </c>
      <c r="X33" s="9" t="str">
        <f>IF(H32="","",(VLOOKUP(W33,$A$3:$J$132,8,0)))</f>
        <v/>
      </c>
      <c r="Y33" s="9" t="str">
        <f>IF(I32="","",VLOOKUP(W33,$A$3:$J$132,9,0))</f>
        <v/>
      </c>
      <c r="Z33" s="42" t="str">
        <f>IF(J32="","",VLOOKUP(W33,$A$3:$J$132,10,0))</f>
        <v/>
      </c>
      <c r="AA33" s="17"/>
      <c r="AB33" s="37" t="str">
        <f>IFERROR(IF(AA33="","",RANK(AA33,$AA$32:$AA$35)),0)</f>
        <v/>
      </c>
      <c r="AE33">
        <v>46</v>
      </c>
      <c r="AF33" s="57" t="str">
        <f>IF(G48="","",(VLOOKUP(AE33,$A$3:$J$132,8,0)))</f>
        <v/>
      </c>
      <c r="AG33" s="57" t="str">
        <f>IF(G48="","",VLOOKUP(AE33,$A$3:$J$132,9,0))</f>
        <v/>
      </c>
      <c r="AH33" s="58" t="str">
        <f>IF(G48="","",VLOOKUP(AE24,$A$3:$J$132,10,0))</f>
        <v/>
      </c>
      <c r="AI33" s="58"/>
      <c r="AJ33" s="58" t="str">
        <f>IFERROR(IF(AI33="","",RANK(AI33,$AI$32:$AI$35)),0)</f>
        <v/>
      </c>
      <c r="AN33" s="12"/>
      <c r="AO33" s="12"/>
      <c r="AP33" s="38"/>
      <c r="AQ33" s="38"/>
      <c r="AR33" s="38"/>
      <c r="AS33" s="12"/>
    </row>
    <row r="34" spans="1:45" ht="15" x14ac:dyDescent="0.2">
      <c r="A34" s="4">
        <v>32</v>
      </c>
      <c r="B34" s="4">
        <f t="shared" si="0"/>
        <v>32</v>
      </c>
      <c r="C34" s="4"/>
      <c r="D34" s="4"/>
      <c r="E34" s="4"/>
      <c r="F34" s="8">
        <f t="shared" si="1"/>
        <v>999</v>
      </c>
      <c r="G34" s="4"/>
      <c r="H34" s="77"/>
      <c r="I34" s="77"/>
      <c r="J34" s="66"/>
      <c r="K34" s="80" t="str">
        <f>IF(AB35="","",AB35)</f>
        <v/>
      </c>
      <c r="L34" s="80" t="str">
        <f t="shared" si="9"/>
        <v/>
      </c>
      <c r="N34">
        <v>15</v>
      </c>
      <c r="P34" s="9" t="str">
        <f>IF(H17="","",VLOOKUP(N34,$A$3:$J$132,8,0))</f>
        <v/>
      </c>
      <c r="Q34" s="9" t="str">
        <f>IF(I17="","",VLOOKUP(N34,$A$3:$J$132,9,0))</f>
        <v/>
      </c>
      <c r="R34" s="41" t="str">
        <f>IF(I17="","",VLOOKUP(N34,$A$3:$J$132,10,0))</f>
        <v/>
      </c>
      <c r="S34" s="17"/>
      <c r="T34" s="37" t="str">
        <f>IFERROR(IF(S34="","",RANK(S34,$S$32:$S$35)),0)</f>
        <v/>
      </c>
      <c r="W34">
        <v>31</v>
      </c>
      <c r="X34" s="9" t="str">
        <f>IF(H33="","",(VLOOKUP(W34,$A$3:$J$132,8,0)))</f>
        <v/>
      </c>
      <c r="Y34" s="9" t="str">
        <f>IF(I33="","",VLOOKUP(W34,$A$3:$J$132,9,0))</f>
        <v/>
      </c>
      <c r="Z34" s="42" t="str">
        <f>IF(J33="","",VLOOKUP(W34,$A$3:$J$132,10,0))</f>
        <v/>
      </c>
      <c r="AA34" s="17"/>
      <c r="AB34" s="37" t="str">
        <f>IFERROR(IF(AA34="","",RANK(AA34,$AA$32:$AA$35)),0)</f>
        <v/>
      </c>
      <c r="AE34">
        <v>47</v>
      </c>
      <c r="AF34" s="57" t="str">
        <f>IF(G49="","",(VLOOKUP(AE34,$A$3:$J$132,8,0)))</f>
        <v/>
      </c>
      <c r="AG34" s="57" t="str">
        <f>IF(G49="","",VLOOKUP(AE34,$A$3:$J$132,9,0))</f>
        <v/>
      </c>
      <c r="AH34" s="58" t="str">
        <f>IF(G49="","",VLOOKUP(AE25,$A$3:$J$132,10,0))</f>
        <v/>
      </c>
      <c r="AI34" s="58"/>
      <c r="AJ34" s="58" t="str">
        <f>IFERROR(IF(AI34="","",RANK(AI34,$AI$32:$AI$35)),0)</f>
        <v/>
      </c>
      <c r="AN34" s="12"/>
      <c r="AO34" s="12"/>
      <c r="AP34" s="38"/>
      <c r="AQ34" s="38"/>
      <c r="AR34" s="38"/>
      <c r="AS34" s="12"/>
    </row>
    <row r="35" spans="1:45" ht="16.5" customHeight="1" x14ac:dyDescent="0.2">
      <c r="A35" s="4">
        <v>33</v>
      </c>
      <c r="B35" s="4">
        <f t="shared" si="0"/>
        <v>33</v>
      </c>
      <c r="C35" s="4"/>
      <c r="D35" s="4"/>
      <c r="E35" s="4"/>
      <c r="F35" s="8">
        <f t="shared" ref="F35:F66" si="10">IF(G35&gt;0,G35,999)</f>
        <v>999</v>
      </c>
      <c r="G35" s="4"/>
      <c r="N35">
        <v>16</v>
      </c>
      <c r="P35" s="9" t="str">
        <f>IF(H18="","",VLOOKUP(N35,$A$3:$J$132,8,0))</f>
        <v/>
      </c>
      <c r="Q35" s="9" t="str">
        <f>IF(I18="","",VLOOKUP(N35,$A$3:$J$132,9,0))</f>
        <v/>
      </c>
      <c r="R35" s="41" t="str">
        <f>IF(I18="","",VLOOKUP(N35,$A$3:$J$132,10,0))</f>
        <v/>
      </c>
      <c r="S35" s="17"/>
      <c r="T35" s="37" t="str">
        <f>IFERROR(IF(S35="","",RANK(S35,$S$32:$S$35)),0)</f>
        <v/>
      </c>
      <c r="W35">
        <v>32</v>
      </c>
      <c r="X35" s="9" t="str">
        <f>IF(H34="","",(VLOOKUP(W35,$A$3:$J$132,8,0)))</f>
        <v/>
      </c>
      <c r="Y35" s="9" t="str">
        <f>IF(I34="","",VLOOKUP(W35,$A$3:$J$132,9,0))</f>
        <v/>
      </c>
      <c r="Z35" s="42" t="str">
        <f>IF(J34="","",VLOOKUP(W35,$A$3:$J$132,10,0))</f>
        <v/>
      </c>
      <c r="AA35" s="17"/>
      <c r="AB35" s="37" t="str">
        <f>IFERROR(IF(AA35="","",RANK(AA35,$AA$32:$AA$35)),0)</f>
        <v/>
      </c>
      <c r="AE35">
        <v>48</v>
      </c>
      <c r="AF35" s="57" t="str">
        <f>IF(G50="","",(VLOOKUP(AE35,$A$3:$J$132,8,0)))</f>
        <v/>
      </c>
      <c r="AG35" s="57" t="str">
        <f>IF(G50="","",VLOOKUP(AE35,$A$3:$J$132,9,0))</f>
        <v/>
      </c>
      <c r="AH35" s="58" t="str">
        <f>IF(G50="","",VLOOKUP(AE26,$A$3:$J$132,10,0))</f>
        <v/>
      </c>
      <c r="AI35" s="58"/>
      <c r="AJ35" s="58" t="str">
        <f>IFERROR(IF(AI35="","",RANK(AI35,$AI$32:$AI$35)),0)</f>
        <v/>
      </c>
      <c r="AN35" s="12"/>
      <c r="AO35" s="12"/>
      <c r="AP35" s="38"/>
      <c r="AQ35" s="38"/>
      <c r="AR35" s="38"/>
      <c r="AS35" s="12"/>
    </row>
    <row r="36" spans="1:45" x14ac:dyDescent="0.2">
      <c r="A36" s="4">
        <v>34</v>
      </c>
      <c r="B36" s="4">
        <f t="shared" si="0"/>
        <v>34</v>
      </c>
      <c r="C36" s="4"/>
      <c r="D36" s="4"/>
      <c r="E36" s="4"/>
      <c r="F36" s="8">
        <f t="shared" si="10"/>
        <v>999</v>
      </c>
      <c r="G36" s="4"/>
      <c r="AF36" s="57"/>
      <c r="AG36" s="57"/>
      <c r="AH36" s="58"/>
      <c r="AI36" s="58"/>
      <c r="AJ36" s="58"/>
      <c r="AN36" s="12"/>
      <c r="AO36" s="12"/>
      <c r="AP36" s="38"/>
      <c r="AQ36" s="38"/>
      <c r="AR36" s="38"/>
      <c r="AS36" s="12"/>
    </row>
    <row r="37" spans="1:45" x14ac:dyDescent="0.2">
      <c r="A37" s="4">
        <v>35</v>
      </c>
      <c r="B37" s="4">
        <f t="shared" si="0"/>
        <v>35</v>
      </c>
      <c r="C37" s="4"/>
      <c r="D37" s="4"/>
      <c r="E37" s="4"/>
      <c r="F37" s="8">
        <f t="shared" si="10"/>
        <v>999</v>
      </c>
      <c r="G37" s="4"/>
      <c r="AF37" s="57"/>
      <c r="AG37" s="57"/>
      <c r="AH37" s="58"/>
      <c r="AI37" s="58"/>
      <c r="AJ37" s="58"/>
      <c r="AN37" s="12"/>
      <c r="AO37" s="12"/>
      <c r="AP37" s="38"/>
      <c r="AQ37" s="38"/>
      <c r="AR37" s="38"/>
      <c r="AS37" s="12"/>
    </row>
    <row r="38" spans="1:45" x14ac:dyDescent="0.2">
      <c r="A38" s="4">
        <v>36</v>
      </c>
      <c r="B38" s="4">
        <f t="shared" si="0"/>
        <v>36</v>
      </c>
      <c r="C38" s="4"/>
      <c r="D38" s="4"/>
      <c r="E38" s="4"/>
      <c r="F38" s="8">
        <f t="shared" si="10"/>
        <v>999</v>
      </c>
      <c r="G38" s="4"/>
      <c r="AF38" s="57"/>
      <c r="AG38" s="57"/>
      <c r="AH38" s="58"/>
      <c r="AI38" s="58"/>
      <c r="AJ38" s="58"/>
      <c r="AN38" s="12"/>
      <c r="AO38" s="12"/>
      <c r="AP38" s="38"/>
      <c r="AQ38" s="38"/>
      <c r="AR38" s="38"/>
      <c r="AS38" s="12"/>
    </row>
    <row r="39" spans="1:45" x14ac:dyDescent="0.2">
      <c r="A39" s="4">
        <v>37</v>
      </c>
      <c r="B39" s="4">
        <f t="shared" si="0"/>
        <v>37</v>
      </c>
      <c r="C39" s="4"/>
      <c r="D39" s="4"/>
      <c r="E39" s="4"/>
      <c r="F39" s="8">
        <f t="shared" si="10"/>
        <v>999</v>
      </c>
      <c r="G39" s="4"/>
      <c r="AF39" s="57"/>
      <c r="AG39" s="57"/>
      <c r="AH39" s="58"/>
      <c r="AI39" s="58"/>
      <c r="AJ39" s="58"/>
    </row>
    <row r="40" spans="1:45" x14ac:dyDescent="0.2">
      <c r="A40" s="4">
        <v>38</v>
      </c>
      <c r="B40" s="4">
        <f t="shared" si="0"/>
        <v>38</v>
      </c>
      <c r="C40" s="4"/>
      <c r="D40" s="4"/>
      <c r="E40" s="4"/>
      <c r="F40" s="8">
        <f t="shared" si="10"/>
        <v>999</v>
      </c>
      <c r="G40" s="4"/>
      <c r="P40" s="180" t="str">
        <f>IF(AND(P5&gt;"",OR(S5="",S6="",S7="",S8="")),AH1,IF(AND(P14&gt;"",OR(S14="",S15="",S16="",S17="")),AH1,IF(AND(P23&gt;"",OR(S23="",S24="",S25="",S26="")),AH1,IF(AND(P32&gt;"",OR(S32="",S33="",S34="",S35="")),AH1,IF(AND(X5&gt;"",OR(AA5="",AA6="",AA7="",AA8="")),AH1,IF(AND(X14&gt;"",OR(AA14="",AA15="",AA16="",AA17="")),AH1,IF(AND(X23&gt;"",OR(AA23="",AA24="",AA25="",AA26="")),AH1,IF(AND(X32&gt;"",OR(AA32="",AA33="",AA34="",AA35="")),AH1,IF(AND(L7&lt;&gt;"",H7=""),AH2,IF(AND(L8&lt;&gt;"",H8=""),AG1,IF(AND(L9&lt;&gt;"",H9=""),AG1,IF(AND(L10&lt;&gt;"",H10=""),AG1,AK1))))))))))))</f>
        <v>Eingabe o.k.</v>
      </c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F40" s="57"/>
      <c r="AG40" s="57"/>
      <c r="AH40" s="58"/>
      <c r="AI40" s="58"/>
      <c r="AJ40" s="58"/>
    </row>
    <row r="41" spans="1:45" x14ac:dyDescent="0.2">
      <c r="A41" s="4">
        <v>39</v>
      </c>
      <c r="B41" s="4">
        <f t="shared" si="0"/>
        <v>39</v>
      </c>
      <c r="C41" s="4"/>
      <c r="D41" s="4"/>
      <c r="E41" s="4"/>
      <c r="F41" s="8">
        <f t="shared" si="10"/>
        <v>999</v>
      </c>
      <c r="G41" s="4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F41" s="57"/>
      <c r="AG41" s="57"/>
      <c r="AH41" s="58"/>
      <c r="AI41" s="58"/>
      <c r="AJ41" s="58"/>
    </row>
    <row r="42" spans="1:45" x14ac:dyDescent="0.2">
      <c r="A42" s="4">
        <v>40</v>
      </c>
      <c r="B42" s="4">
        <f t="shared" si="0"/>
        <v>40</v>
      </c>
      <c r="C42" s="4"/>
      <c r="D42" s="4"/>
      <c r="E42" s="4"/>
      <c r="F42" s="8">
        <f t="shared" si="10"/>
        <v>999</v>
      </c>
      <c r="G42" s="4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</row>
    <row r="43" spans="1:45" x14ac:dyDescent="0.2">
      <c r="A43" s="4">
        <v>41</v>
      </c>
      <c r="B43" s="4">
        <f t="shared" si="0"/>
        <v>41</v>
      </c>
      <c r="C43" s="4"/>
      <c r="D43" s="4"/>
      <c r="E43" s="4"/>
      <c r="F43" s="8">
        <f t="shared" si="10"/>
        <v>999</v>
      </c>
      <c r="G43" s="4"/>
    </row>
    <row r="44" spans="1:45" x14ac:dyDescent="0.2">
      <c r="A44" s="4">
        <v>42</v>
      </c>
      <c r="B44" s="4">
        <f t="shared" si="0"/>
        <v>42</v>
      </c>
      <c r="C44" s="4"/>
      <c r="D44" s="4"/>
      <c r="E44" s="4"/>
      <c r="F44" s="8">
        <f t="shared" si="10"/>
        <v>999</v>
      </c>
      <c r="G44" s="4"/>
    </row>
    <row r="45" spans="1:45" x14ac:dyDescent="0.2">
      <c r="A45" s="4">
        <v>43</v>
      </c>
      <c r="B45" s="4">
        <f t="shared" si="0"/>
        <v>43</v>
      </c>
      <c r="C45" s="4"/>
      <c r="D45" s="4"/>
      <c r="E45" s="4"/>
      <c r="F45" s="8">
        <f t="shared" si="10"/>
        <v>999</v>
      </c>
      <c r="G45" s="4"/>
    </row>
    <row r="46" spans="1:45" x14ac:dyDescent="0.2">
      <c r="A46" s="4">
        <v>44</v>
      </c>
      <c r="B46" s="4">
        <f t="shared" si="0"/>
        <v>44</v>
      </c>
      <c r="C46" s="4"/>
      <c r="D46" s="4"/>
      <c r="E46" s="4"/>
      <c r="F46" s="8">
        <f t="shared" si="10"/>
        <v>999</v>
      </c>
      <c r="G46" s="4"/>
    </row>
    <row r="47" spans="1:45" x14ac:dyDescent="0.2">
      <c r="A47" s="4">
        <v>45</v>
      </c>
      <c r="B47" s="4">
        <f t="shared" si="0"/>
        <v>45</v>
      </c>
      <c r="C47" s="4"/>
      <c r="D47" s="4"/>
      <c r="E47" s="4"/>
      <c r="F47" s="8">
        <f t="shared" si="10"/>
        <v>999</v>
      </c>
      <c r="G47" s="4"/>
    </row>
    <row r="48" spans="1:45" x14ac:dyDescent="0.2">
      <c r="A48" s="4">
        <v>46</v>
      </c>
      <c r="B48" s="4">
        <f t="shared" si="0"/>
        <v>46</v>
      </c>
      <c r="C48" s="4"/>
      <c r="D48" s="4"/>
      <c r="E48" s="4"/>
      <c r="F48" s="8">
        <f t="shared" si="10"/>
        <v>999</v>
      </c>
      <c r="G48" s="4"/>
    </row>
    <row r="49" spans="1:44" x14ac:dyDescent="0.2">
      <c r="A49" s="4">
        <v>47</v>
      </c>
      <c r="B49" s="4">
        <f t="shared" si="0"/>
        <v>47</v>
      </c>
      <c r="C49" s="4"/>
      <c r="D49" s="4"/>
      <c r="E49" s="4"/>
      <c r="F49" s="8">
        <f t="shared" si="10"/>
        <v>999</v>
      </c>
      <c r="G49" s="4"/>
      <c r="R49"/>
      <c r="S49"/>
      <c r="T49"/>
      <c r="AA49"/>
      <c r="AB49"/>
      <c r="AH49"/>
      <c r="AI49"/>
      <c r="AJ49"/>
      <c r="AP49"/>
      <c r="AQ49"/>
      <c r="AR49"/>
    </row>
    <row r="50" spans="1:44" x14ac:dyDescent="0.2">
      <c r="A50" s="4">
        <v>48</v>
      </c>
      <c r="B50" s="4">
        <f t="shared" si="0"/>
        <v>48</v>
      </c>
      <c r="C50" s="4"/>
      <c r="D50" s="4"/>
      <c r="E50" s="4"/>
      <c r="F50" s="8">
        <f t="shared" si="10"/>
        <v>999</v>
      </c>
      <c r="G50" s="4"/>
      <c r="R50"/>
      <c r="S50"/>
      <c r="T50"/>
      <c r="AA50"/>
      <c r="AB50"/>
      <c r="AH50"/>
      <c r="AI50"/>
      <c r="AJ50"/>
      <c r="AP50"/>
      <c r="AQ50"/>
      <c r="AR50"/>
    </row>
    <row r="51" spans="1:44" x14ac:dyDescent="0.2">
      <c r="A51" s="4">
        <v>49</v>
      </c>
      <c r="B51" s="4">
        <f t="shared" si="0"/>
        <v>49</v>
      </c>
      <c r="C51" s="4"/>
      <c r="D51" s="4"/>
      <c r="E51" s="4"/>
      <c r="F51" s="8">
        <f t="shared" si="10"/>
        <v>999</v>
      </c>
      <c r="G51" s="4"/>
      <c r="R51"/>
      <c r="S51"/>
      <c r="T51"/>
      <c r="AA51"/>
      <c r="AB51"/>
      <c r="AH51"/>
      <c r="AI51"/>
      <c r="AJ51"/>
      <c r="AP51"/>
      <c r="AQ51"/>
      <c r="AR51"/>
    </row>
    <row r="52" spans="1:44" x14ac:dyDescent="0.2">
      <c r="A52" s="4">
        <v>50</v>
      </c>
      <c r="B52" s="4">
        <f t="shared" si="0"/>
        <v>50</v>
      </c>
      <c r="C52" s="4"/>
      <c r="D52" s="4"/>
      <c r="E52" s="4"/>
      <c r="F52" s="8">
        <f t="shared" si="10"/>
        <v>999</v>
      </c>
      <c r="G52" s="4"/>
      <c r="R52"/>
      <c r="S52"/>
      <c r="T52"/>
      <c r="AA52"/>
      <c r="AB52"/>
      <c r="AH52"/>
      <c r="AI52"/>
      <c r="AJ52"/>
      <c r="AP52"/>
      <c r="AQ52"/>
      <c r="AR52"/>
    </row>
    <row r="53" spans="1:44" x14ac:dyDescent="0.2">
      <c r="A53" s="4">
        <v>51</v>
      </c>
      <c r="B53" s="4">
        <f t="shared" si="0"/>
        <v>51</v>
      </c>
      <c r="C53" s="4"/>
      <c r="D53" s="4"/>
      <c r="E53" s="4"/>
      <c r="F53" s="8">
        <f t="shared" si="10"/>
        <v>999</v>
      </c>
      <c r="G53" s="4"/>
      <c r="R53"/>
      <c r="S53"/>
      <c r="T53"/>
      <c r="AA53"/>
      <c r="AB53"/>
      <c r="AH53"/>
      <c r="AI53"/>
      <c r="AJ53"/>
      <c r="AP53"/>
      <c r="AQ53"/>
      <c r="AR53"/>
    </row>
    <row r="54" spans="1:44" x14ac:dyDescent="0.2">
      <c r="A54" s="4">
        <v>52</v>
      </c>
      <c r="B54" s="4">
        <f t="shared" si="0"/>
        <v>52</v>
      </c>
      <c r="C54" s="4"/>
      <c r="D54" s="4"/>
      <c r="E54" s="4"/>
      <c r="F54" s="8">
        <f t="shared" si="10"/>
        <v>999</v>
      </c>
      <c r="G54" s="4"/>
      <c r="R54"/>
      <c r="S54"/>
      <c r="T54"/>
      <c r="AA54"/>
      <c r="AB54"/>
      <c r="AH54"/>
      <c r="AI54"/>
      <c r="AJ54"/>
      <c r="AP54"/>
      <c r="AQ54"/>
      <c r="AR54"/>
    </row>
    <row r="55" spans="1:44" x14ac:dyDescent="0.2">
      <c r="A55" s="4">
        <v>53</v>
      </c>
      <c r="B55" s="4">
        <f t="shared" si="0"/>
        <v>53</v>
      </c>
      <c r="C55" s="4"/>
      <c r="D55" s="4"/>
      <c r="E55" s="4"/>
      <c r="F55" s="8">
        <f t="shared" si="10"/>
        <v>999</v>
      </c>
      <c r="G55" s="4"/>
      <c r="R55"/>
      <c r="S55"/>
      <c r="T55"/>
      <c r="AA55"/>
      <c r="AB55"/>
      <c r="AH55"/>
      <c r="AI55"/>
      <c r="AJ55"/>
      <c r="AP55"/>
      <c r="AQ55"/>
      <c r="AR55"/>
    </row>
    <row r="56" spans="1:44" x14ac:dyDescent="0.2">
      <c r="A56" s="4">
        <v>54</v>
      </c>
      <c r="B56" s="4">
        <f t="shared" si="0"/>
        <v>54</v>
      </c>
      <c r="C56" s="4"/>
      <c r="D56" s="4"/>
      <c r="E56" s="4"/>
      <c r="F56" s="8">
        <f t="shared" si="10"/>
        <v>999</v>
      </c>
      <c r="G56" s="4"/>
      <c r="R56"/>
      <c r="S56"/>
      <c r="T56"/>
      <c r="AA56"/>
      <c r="AB56"/>
      <c r="AH56"/>
      <c r="AI56"/>
      <c r="AJ56"/>
      <c r="AP56"/>
      <c r="AQ56"/>
      <c r="AR56"/>
    </row>
    <row r="57" spans="1:44" x14ac:dyDescent="0.2">
      <c r="A57" s="4">
        <v>55</v>
      </c>
      <c r="B57" s="4">
        <f t="shared" si="0"/>
        <v>55</v>
      </c>
      <c r="C57" s="4"/>
      <c r="D57" s="4"/>
      <c r="E57" s="4"/>
      <c r="F57" s="8">
        <f t="shared" si="10"/>
        <v>999</v>
      </c>
      <c r="G57" s="4"/>
      <c r="R57"/>
      <c r="S57"/>
      <c r="T57"/>
      <c r="AA57"/>
      <c r="AB57"/>
      <c r="AH57"/>
      <c r="AI57"/>
      <c r="AJ57"/>
      <c r="AP57"/>
      <c r="AQ57"/>
      <c r="AR57"/>
    </row>
    <row r="58" spans="1:44" x14ac:dyDescent="0.2">
      <c r="A58" s="4">
        <v>56</v>
      </c>
      <c r="B58" s="4">
        <f t="shared" si="0"/>
        <v>56</v>
      </c>
      <c r="C58" s="4"/>
      <c r="D58" s="4"/>
      <c r="E58" s="4"/>
      <c r="F58" s="8">
        <f t="shared" si="10"/>
        <v>999</v>
      </c>
      <c r="G58" s="4"/>
      <c r="R58"/>
      <c r="S58"/>
      <c r="T58"/>
      <c r="AA58"/>
      <c r="AB58"/>
      <c r="AH58"/>
      <c r="AI58"/>
      <c r="AJ58"/>
      <c r="AP58"/>
      <c r="AQ58"/>
      <c r="AR58"/>
    </row>
    <row r="59" spans="1:44" x14ac:dyDescent="0.2">
      <c r="A59" s="4">
        <v>57</v>
      </c>
      <c r="B59" s="4">
        <f t="shared" si="0"/>
        <v>57</v>
      </c>
      <c r="C59" s="4"/>
      <c r="D59" s="4"/>
      <c r="E59" s="4"/>
      <c r="F59" s="8">
        <f t="shared" si="10"/>
        <v>999</v>
      </c>
      <c r="G59" s="4"/>
      <c r="R59"/>
      <c r="S59"/>
      <c r="T59"/>
      <c r="AA59"/>
      <c r="AB59"/>
      <c r="AH59"/>
      <c r="AI59"/>
      <c r="AJ59"/>
      <c r="AP59"/>
      <c r="AQ59"/>
      <c r="AR59"/>
    </row>
    <row r="60" spans="1:44" x14ac:dyDescent="0.2">
      <c r="A60" s="4">
        <v>58</v>
      </c>
      <c r="B60" s="4">
        <f t="shared" si="0"/>
        <v>58</v>
      </c>
      <c r="C60" s="4"/>
      <c r="D60" s="4"/>
      <c r="E60" s="4"/>
      <c r="F60" s="8">
        <f t="shared" si="10"/>
        <v>999</v>
      </c>
      <c r="G60" s="4"/>
      <c r="R60"/>
      <c r="S60"/>
      <c r="T60"/>
      <c r="AA60"/>
      <c r="AB60"/>
      <c r="AH60"/>
      <c r="AI60"/>
      <c r="AJ60"/>
      <c r="AP60"/>
      <c r="AQ60"/>
      <c r="AR60"/>
    </row>
    <row r="61" spans="1:44" x14ac:dyDescent="0.2">
      <c r="A61" s="4">
        <v>59</v>
      </c>
      <c r="B61" s="4">
        <f t="shared" si="0"/>
        <v>59</v>
      </c>
      <c r="C61" s="4"/>
      <c r="D61" s="4"/>
      <c r="E61" s="4"/>
      <c r="F61" s="8">
        <f t="shared" si="10"/>
        <v>999</v>
      </c>
      <c r="G61" s="4"/>
      <c r="R61"/>
      <c r="S61"/>
      <c r="T61"/>
      <c r="AA61"/>
      <c r="AB61"/>
      <c r="AH61"/>
      <c r="AI61"/>
      <c r="AJ61"/>
      <c r="AP61"/>
      <c r="AQ61"/>
      <c r="AR61"/>
    </row>
    <row r="62" spans="1:44" x14ac:dyDescent="0.2">
      <c r="A62" s="4">
        <v>60</v>
      </c>
      <c r="B62" s="4">
        <f t="shared" si="0"/>
        <v>60</v>
      </c>
      <c r="C62" s="4"/>
      <c r="D62" s="4"/>
      <c r="E62" s="4"/>
      <c r="F62" s="8">
        <f t="shared" si="10"/>
        <v>999</v>
      </c>
      <c r="G62" s="4"/>
      <c r="R62"/>
      <c r="S62"/>
      <c r="T62"/>
      <c r="AA62"/>
      <c r="AB62"/>
      <c r="AH62"/>
      <c r="AI62"/>
      <c r="AJ62"/>
      <c r="AP62"/>
      <c r="AQ62"/>
      <c r="AR62"/>
    </row>
    <row r="63" spans="1:44" x14ac:dyDescent="0.2">
      <c r="A63" s="4">
        <v>61</v>
      </c>
      <c r="B63" s="4">
        <f t="shared" si="0"/>
        <v>61</v>
      </c>
      <c r="C63" s="4"/>
      <c r="D63" s="4"/>
      <c r="E63" s="4"/>
      <c r="F63" s="8">
        <f t="shared" si="10"/>
        <v>999</v>
      </c>
      <c r="G63" s="4"/>
    </row>
    <row r="64" spans="1:44" x14ac:dyDescent="0.2">
      <c r="A64" s="4">
        <v>62</v>
      </c>
      <c r="B64" s="4">
        <f t="shared" si="0"/>
        <v>62</v>
      </c>
      <c r="C64" s="4"/>
      <c r="D64" s="4"/>
      <c r="E64" s="4"/>
      <c r="F64" s="8">
        <f t="shared" si="10"/>
        <v>999</v>
      </c>
      <c r="G64" s="4"/>
    </row>
    <row r="65" spans="1:44" x14ac:dyDescent="0.2">
      <c r="A65" s="4">
        <v>63</v>
      </c>
      <c r="B65" s="4">
        <f t="shared" si="0"/>
        <v>63</v>
      </c>
      <c r="C65" s="4"/>
      <c r="D65" s="4"/>
      <c r="E65" s="4"/>
      <c r="F65" s="8">
        <f t="shared" si="10"/>
        <v>999</v>
      </c>
      <c r="G65" s="4"/>
      <c r="R65"/>
      <c r="S65"/>
      <c r="T65"/>
      <c r="AA65"/>
      <c r="AB65"/>
      <c r="AH65"/>
      <c r="AI65"/>
      <c r="AJ65"/>
      <c r="AP65"/>
      <c r="AQ65"/>
      <c r="AR65"/>
    </row>
    <row r="66" spans="1:44" x14ac:dyDescent="0.2">
      <c r="A66" s="4">
        <v>64</v>
      </c>
      <c r="B66" s="4">
        <f t="shared" si="0"/>
        <v>64</v>
      </c>
      <c r="C66" s="4"/>
      <c r="D66" s="4"/>
      <c r="E66" s="4"/>
      <c r="F66" s="8">
        <f t="shared" si="10"/>
        <v>999</v>
      </c>
      <c r="G66" s="4"/>
      <c r="R66"/>
      <c r="S66"/>
      <c r="T66"/>
      <c r="AA66"/>
      <c r="AB66"/>
      <c r="AH66"/>
      <c r="AI66"/>
      <c r="AJ66"/>
      <c r="AP66"/>
      <c r="AQ66"/>
      <c r="AR66"/>
    </row>
    <row r="67" spans="1:44" x14ac:dyDescent="0.2">
      <c r="A67" s="4">
        <v>65</v>
      </c>
      <c r="B67" s="4">
        <f t="shared" ref="B67:B128" si="11">IF(A67&gt;0,A67,999)</f>
        <v>65</v>
      </c>
      <c r="C67" s="4"/>
      <c r="D67" s="4"/>
      <c r="E67" s="4"/>
      <c r="F67" s="8">
        <f t="shared" ref="F67:F98" si="12">IF(G67&gt;0,G67,999)</f>
        <v>999</v>
      </c>
      <c r="G67" s="4"/>
      <c r="R67"/>
      <c r="S67"/>
      <c r="T67"/>
      <c r="AA67"/>
      <c r="AB67"/>
      <c r="AH67"/>
      <c r="AI67"/>
      <c r="AJ67"/>
      <c r="AP67"/>
      <c r="AQ67"/>
      <c r="AR67"/>
    </row>
    <row r="68" spans="1:44" x14ac:dyDescent="0.2">
      <c r="A68" s="4">
        <v>66</v>
      </c>
      <c r="B68" s="4">
        <f t="shared" si="11"/>
        <v>66</v>
      </c>
      <c r="C68" s="4"/>
      <c r="D68" s="4"/>
      <c r="E68" s="4"/>
      <c r="F68" s="8">
        <f t="shared" si="12"/>
        <v>999</v>
      </c>
      <c r="G68" s="4"/>
      <c r="R68"/>
      <c r="S68"/>
      <c r="T68"/>
      <c r="AA68"/>
      <c r="AB68"/>
      <c r="AH68"/>
      <c r="AI68"/>
      <c r="AJ68"/>
      <c r="AP68"/>
      <c r="AQ68"/>
      <c r="AR68"/>
    </row>
    <row r="69" spans="1:44" x14ac:dyDescent="0.2">
      <c r="A69" s="4">
        <v>67</v>
      </c>
      <c r="B69" s="4">
        <f t="shared" si="11"/>
        <v>67</v>
      </c>
      <c r="C69" s="4"/>
      <c r="D69" s="4"/>
      <c r="E69" s="4"/>
      <c r="F69" s="8">
        <f t="shared" si="12"/>
        <v>999</v>
      </c>
      <c r="G69" s="4"/>
      <c r="R69"/>
      <c r="S69"/>
      <c r="T69"/>
      <c r="AA69"/>
      <c r="AB69"/>
      <c r="AH69"/>
      <c r="AI69"/>
      <c r="AJ69"/>
      <c r="AP69"/>
      <c r="AQ69"/>
      <c r="AR69"/>
    </row>
    <row r="70" spans="1:44" x14ac:dyDescent="0.2">
      <c r="A70" s="4">
        <v>68</v>
      </c>
      <c r="B70" s="4">
        <f t="shared" si="11"/>
        <v>68</v>
      </c>
      <c r="C70" s="4"/>
      <c r="D70" s="4"/>
      <c r="E70" s="4"/>
      <c r="F70" s="8">
        <f t="shared" si="12"/>
        <v>999</v>
      </c>
      <c r="G70" s="4"/>
      <c r="R70"/>
      <c r="S70"/>
      <c r="T70"/>
      <c r="AA70"/>
      <c r="AB70"/>
      <c r="AH70"/>
      <c r="AI70"/>
      <c r="AJ70"/>
      <c r="AP70"/>
      <c r="AQ70"/>
      <c r="AR70"/>
    </row>
    <row r="71" spans="1:44" x14ac:dyDescent="0.2">
      <c r="A71" s="4">
        <v>69</v>
      </c>
      <c r="B71" s="4">
        <f t="shared" si="11"/>
        <v>69</v>
      </c>
      <c r="C71" s="4"/>
      <c r="D71" s="4"/>
      <c r="E71" s="4"/>
      <c r="F71" s="8">
        <f t="shared" si="12"/>
        <v>999</v>
      </c>
      <c r="G71" s="4"/>
      <c r="R71"/>
      <c r="S71"/>
      <c r="T71"/>
      <c r="AA71"/>
      <c r="AB71"/>
      <c r="AH71"/>
      <c r="AI71"/>
      <c r="AJ71"/>
      <c r="AP71"/>
      <c r="AQ71"/>
      <c r="AR71"/>
    </row>
    <row r="72" spans="1:44" x14ac:dyDescent="0.2">
      <c r="A72" s="4">
        <v>70</v>
      </c>
      <c r="B72" s="4">
        <f t="shared" si="11"/>
        <v>70</v>
      </c>
      <c r="C72" s="4"/>
      <c r="D72" s="4"/>
      <c r="E72" s="4"/>
      <c r="F72" s="8">
        <f t="shared" si="12"/>
        <v>999</v>
      </c>
      <c r="G72" s="4"/>
      <c r="R72"/>
      <c r="S72"/>
      <c r="T72"/>
      <c r="AA72"/>
      <c r="AB72"/>
      <c r="AH72"/>
      <c r="AI72"/>
      <c r="AJ72"/>
      <c r="AP72"/>
      <c r="AQ72"/>
      <c r="AR72"/>
    </row>
    <row r="73" spans="1:44" x14ac:dyDescent="0.2">
      <c r="A73" s="4">
        <v>71</v>
      </c>
      <c r="B73" s="4">
        <f t="shared" si="11"/>
        <v>71</v>
      </c>
      <c r="C73" s="4"/>
      <c r="D73" s="4"/>
      <c r="E73" s="4"/>
      <c r="F73" s="8">
        <f t="shared" si="12"/>
        <v>999</v>
      </c>
      <c r="G73" s="4"/>
      <c r="R73"/>
      <c r="S73"/>
      <c r="T73"/>
      <c r="AA73"/>
      <c r="AB73"/>
      <c r="AH73"/>
      <c r="AI73"/>
      <c r="AJ73"/>
      <c r="AP73"/>
      <c r="AQ73"/>
      <c r="AR73"/>
    </row>
    <row r="74" spans="1:44" x14ac:dyDescent="0.2">
      <c r="A74" s="4">
        <v>72</v>
      </c>
      <c r="B74" s="4">
        <f t="shared" si="11"/>
        <v>72</v>
      </c>
      <c r="C74" s="4"/>
      <c r="D74" s="4"/>
      <c r="E74" s="4"/>
      <c r="F74" s="8">
        <f t="shared" si="12"/>
        <v>999</v>
      </c>
      <c r="G74" s="4"/>
      <c r="R74"/>
      <c r="S74"/>
      <c r="T74"/>
      <c r="AA74"/>
      <c r="AB74"/>
      <c r="AH74"/>
      <c r="AI74"/>
      <c r="AJ74"/>
      <c r="AP74"/>
      <c r="AQ74"/>
      <c r="AR74"/>
    </row>
    <row r="75" spans="1:44" x14ac:dyDescent="0.2">
      <c r="A75" s="4">
        <v>73</v>
      </c>
      <c r="B75" s="4">
        <f t="shared" si="11"/>
        <v>73</v>
      </c>
      <c r="C75" s="4"/>
      <c r="D75" s="4"/>
      <c r="E75" s="4"/>
      <c r="F75" s="8">
        <f t="shared" si="12"/>
        <v>999</v>
      </c>
      <c r="G75" s="4"/>
      <c r="R75"/>
      <c r="S75"/>
      <c r="T75"/>
      <c r="AA75"/>
      <c r="AB75"/>
      <c r="AH75"/>
      <c r="AI75"/>
      <c r="AJ75"/>
      <c r="AP75"/>
      <c r="AQ75"/>
      <c r="AR75"/>
    </row>
    <row r="76" spans="1:44" x14ac:dyDescent="0.2">
      <c r="A76" s="4">
        <v>74</v>
      </c>
      <c r="B76" s="4">
        <f t="shared" si="11"/>
        <v>74</v>
      </c>
      <c r="C76" s="4"/>
      <c r="D76" s="4"/>
      <c r="E76" s="4"/>
      <c r="F76" s="8">
        <f t="shared" si="12"/>
        <v>999</v>
      </c>
      <c r="G76" s="4"/>
      <c r="R76"/>
      <c r="S76"/>
      <c r="T76"/>
      <c r="AA76"/>
      <c r="AB76"/>
      <c r="AH76"/>
      <c r="AI76"/>
      <c r="AJ76"/>
      <c r="AP76"/>
      <c r="AQ76"/>
      <c r="AR76"/>
    </row>
    <row r="77" spans="1:44" x14ac:dyDescent="0.2">
      <c r="A77" s="4">
        <v>75</v>
      </c>
      <c r="B77" s="4">
        <f t="shared" si="11"/>
        <v>75</v>
      </c>
      <c r="C77" s="4"/>
      <c r="D77" s="4"/>
      <c r="E77" s="4"/>
      <c r="F77" s="8">
        <f t="shared" si="12"/>
        <v>999</v>
      </c>
      <c r="G77" s="4"/>
      <c r="R77"/>
      <c r="S77"/>
      <c r="T77"/>
      <c r="AA77"/>
      <c r="AB77"/>
      <c r="AH77"/>
      <c r="AI77"/>
      <c r="AJ77"/>
      <c r="AP77"/>
      <c r="AQ77"/>
      <c r="AR77"/>
    </row>
    <row r="78" spans="1:44" x14ac:dyDescent="0.2">
      <c r="A78" s="4">
        <v>76</v>
      </c>
      <c r="B78" s="4">
        <f t="shared" si="11"/>
        <v>76</v>
      </c>
      <c r="C78" s="4"/>
      <c r="D78" s="4"/>
      <c r="E78" s="4"/>
      <c r="F78" s="8">
        <f t="shared" si="12"/>
        <v>999</v>
      </c>
      <c r="G78" s="4"/>
      <c r="R78"/>
      <c r="S78"/>
      <c r="T78"/>
      <c r="AA78"/>
      <c r="AB78"/>
      <c r="AH78"/>
      <c r="AI78"/>
      <c r="AJ78"/>
      <c r="AP78"/>
      <c r="AQ78"/>
      <c r="AR78"/>
    </row>
    <row r="79" spans="1:44" x14ac:dyDescent="0.2">
      <c r="A79" s="4">
        <v>77</v>
      </c>
      <c r="B79" s="4">
        <f t="shared" si="11"/>
        <v>77</v>
      </c>
      <c r="C79" s="4"/>
      <c r="D79" s="4"/>
      <c r="E79" s="4"/>
      <c r="F79" s="8">
        <f t="shared" si="12"/>
        <v>999</v>
      </c>
      <c r="G79" s="4"/>
      <c r="R79"/>
      <c r="S79"/>
      <c r="T79"/>
      <c r="AA79"/>
      <c r="AB79"/>
      <c r="AH79"/>
      <c r="AI79"/>
      <c r="AJ79"/>
      <c r="AP79"/>
      <c r="AQ79"/>
      <c r="AR79"/>
    </row>
    <row r="80" spans="1:44" x14ac:dyDescent="0.2">
      <c r="A80" s="4">
        <v>78</v>
      </c>
      <c r="B80" s="4">
        <f t="shared" si="11"/>
        <v>78</v>
      </c>
      <c r="C80" s="4"/>
      <c r="D80" s="4"/>
      <c r="E80" s="4"/>
      <c r="F80" s="8">
        <f t="shared" si="12"/>
        <v>999</v>
      </c>
      <c r="G80" s="4"/>
      <c r="R80"/>
      <c r="S80"/>
      <c r="T80"/>
      <c r="AA80"/>
      <c r="AB80"/>
      <c r="AH80"/>
      <c r="AI80"/>
      <c r="AJ80"/>
      <c r="AP80"/>
      <c r="AQ80"/>
      <c r="AR80"/>
    </row>
    <row r="81" spans="1:44" x14ac:dyDescent="0.2">
      <c r="A81" s="4">
        <v>79</v>
      </c>
      <c r="B81" s="4">
        <f t="shared" si="11"/>
        <v>79</v>
      </c>
      <c r="C81" s="4"/>
      <c r="D81" s="4"/>
      <c r="E81" s="4"/>
      <c r="F81" s="8">
        <f t="shared" si="12"/>
        <v>999</v>
      </c>
      <c r="G81" s="4"/>
      <c r="R81"/>
      <c r="S81"/>
      <c r="T81"/>
      <c r="AA81"/>
      <c r="AB81"/>
      <c r="AH81"/>
      <c r="AI81"/>
      <c r="AJ81"/>
      <c r="AP81"/>
      <c r="AQ81"/>
      <c r="AR81"/>
    </row>
    <row r="82" spans="1:44" x14ac:dyDescent="0.2">
      <c r="A82" s="4">
        <v>80</v>
      </c>
      <c r="B82" s="4">
        <f t="shared" si="11"/>
        <v>80</v>
      </c>
      <c r="C82" s="4"/>
      <c r="D82" s="4"/>
      <c r="E82" s="4"/>
      <c r="F82" s="8">
        <f t="shared" si="12"/>
        <v>999</v>
      </c>
      <c r="G82" s="4"/>
      <c r="R82"/>
      <c r="S82"/>
      <c r="T82"/>
      <c r="AA82"/>
      <c r="AB82"/>
      <c r="AH82"/>
      <c r="AI82"/>
      <c r="AJ82"/>
      <c r="AP82"/>
      <c r="AQ82"/>
      <c r="AR82"/>
    </row>
    <row r="83" spans="1:44" x14ac:dyDescent="0.2">
      <c r="A83" s="4">
        <v>81</v>
      </c>
      <c r="B83" s="4">
        <f t="shared" si="11"/>
        <v>81</v>
      </c>
      <c r="C83" s="4"/>
      <c r="D83" s="4"/>
      <c r="E83" s="4"/>
      <c r="F83" s="8">
        <f t="shared" si="12"/>
        <v>999</v>
      </c>
      <c r="G83" s="4"/>
      <c r="R83"/>
      <c r="S83"/>
      <c r="T83"/>
      <c r="AA83"/>
      <c r="AB83"/>
      <c r="AH83"/>
      <c r="AI83"/>
      <c r="AJ83"/>
      <c r="AP83"/>
      <c r="AQ83"/>
      <c r="AR83"/>
    </row>
    <row r="84" spans="1:44" x14ac:dyDescent="0.2">
      <c r="A84" s="4">
        <v>82</v>
      </c>
      <c r="B84" s="4">
        <f t="shared" si="11"/>
        <v>82</v>
      </c>
      <c r="C84" s="4"/>
      <c r="D84" s="4"/>
      <c r="E84" s="4"/>
      <c r="F84" s="8">
        <f t="shared" si="12"/>
        <v>999</v>
      </c>
      <c r="G84" s="4"/>
      <c r="R84"/>
      <c r="S84"/>
      <c r="T84"/>
      <c r="AA84"/>
      <c r="AB84"/>
      <c r="AH84"/>
      <c r="AI84"/>
      <c r="AJ84"/>
      <c r="AP84"/>
      <c r="AQ84"/>
      <c r="AR84"/>
    </row>
    <row r="85" spans="1:44" x14ac:dyDescent="0.2">
      <c r="A85" s="4">
        <v>83</v>
      </c>
      <c r="B85" s="4">
        <f t="shared" si="11"/>
        <v>83</v>
      </c>
      <c r="C85" s="4"/>
      <c r="D85" s="4"/>
      <c r="E85" s="4"/>
      <c r="F85" s="8">
        <f t="shared" si="12"/>
        <v>999</v>
      </c>
      <c r="G85" s="4"/>
      <c r="R85"/>
      <c r="S85"/>
      <c r="T85"/>
      <c r="AA85"/>
      <c r="AB85"/>
      <c r="AH85"/>
      <c r="AI85"/>
      <c r="AJ85"/>
      <c r="AP85"/>
      <c r="AQ85"/>
      <c r="AR85"/>
    </row>
    <row r="86" spans="1:44" x14ac:dyDescent="0.2">
      <c r="A86" s="4">
        <v>84</v>
      </c>
      <c r="B86" s="4">
        <f t="shared" si="11"/>
        <v>84</v>
      </c>
      <c r="C86" s="4"/>
      <c r="D86" s="4"/>
      <c r="E86" s="4"/>
      <c r="F86" s="8">
        <f t="shared" si="12"/>
        <v>999</v>
      </c>
      <c r="G86" s="4"/>
      <c r="R86"/>
      <c r="S86"/>
      <c r="T86"/>
      <c r="AA86"/>
      <c r="AB86"/>
      <c r="AH86"/>
      <c r="AI86"/>
      <c r="AJ86"/>
      <c r="AP86"/>
      <c r="AQ86"/>
      <c r="AR86"/>
    </row>
    <row r="87" spans="1:44" x14ac:dyDescent="0.2">
      <c r="A87" s="4">
        <v>85</v>
      </c>
      <c r="B87" s="4">
        <f t="shared" si="11"/>
        <v>85</v>
      </c>
      <c r="C87" s="4"/>
      <c r="D87" s="4"/>
      <c r="E87" s="4"/>
      <c r="F87" s="8">
        <f t="shared" si="12"/>
        <v>999</v>
      </c>
      <c r="G87" s="4"/>
      <c r="R87"/>
      <c r="S87"/>
      <c r="T87"/>
      <c r="AA87"/>
      <c r="AB87"/>
      <c r="AH87"/>
      <c r="AI87"/>
      <c r="AJ87"/>
      <c r="AP87"/>
      <c r="AQ87"/>
      <c r="AR87"/>
    </row>
    <row r="88" spans="1:44" x14ac:dyDescent="0.2">
      <c r="A88" s="4">
        <v>86</v>
      </c>
      <c r="B88" s="4">
        <f t="shared" si="11"/>
        <v>86</v>
      </c>
      <c r="C88" s="4"/>
      <c r="D88" s="4"/>
      <c r="E88" s="4"/>
      <c r="F88" s="8">
        <f t="shared" si="12"/>
        <v>999</v>
      </c>
      <c r="G88" s="4"/>
      <c r="R88"/>
      <c r="S88"/>
      <c r="T88"/>
      <c r="AA88"/>
      <c r="AB88"/>
      <c r="AH88"/>
      <c r="AI88"/>
      <c r="AJ88"/>
      <c r="AP88"/>
      <c r="AQ88"/>
      <c r="AR88"/>
    </row>
    <row r="89" spans="1:44" x14ac:dyDescent="0.2">
      <c r="A89" s="4">
        <v>87</v>
      </c>
      <c r="B89" s="4">
        <f t="shared" si="11"/>
        <v>87</v>
      </c>
      <c r="C89" s="4"/>
      <c r="D89" s="4"/>
      <c r="E89" s="4"/>
      <c r="F89" s="8">
        <f t="shared" si="12"/>
        <v>999</v>
      </c>
      <c r="G89" s="4"/>
      <c r="R89"/>
      <c r="S89"/>
      <c r="T89"/>
      <c r="AA89"/>
      <c r="AB89"/>
      <c r="AH89"/>
      <c r="AI89"/>
      <c r="AJ89"/>
      <c r="AP89"/>
      <c r="AQ89"/>
      <c r="AR89"/>
    </row>
    <row r="90" spans="1:44" x14ac:dyDescent="0.2">
      <c r="A90" s="4">
        <v>88</v>
      </c>
      <c r="B90" s="4">
        <f t="shared" si="11"/>
        <v>88</v>
      </c>
      <c r="C90" s="4"/>
      <c r="D90" s="4"/>
      <c r="E90" s="4"/>
      <c r="F90" s="8">
        <f t="shared" si="12"/>
        <v>999</v>
      </c>
      <c r="G90" s="4"/>
      <c r="R90"/>
      <c r="S90"/>
      <c r="T90"/>
      <c r="AA90"/>
      <c r="AB90"/>
      <c r="AH90"/>
      <c r="AI90"/>
      <c r="AJ90"/>
      <c r="AP90"/>
      <c r="AQ90"/>
      <c r="AR90"/>
    </row>
    <row r="91" spans="1:44" x14ac:dyDescent="0.2">
      <c r="A91" s="4">
        <v>89</v>
      </c>
      <c r="B91" s="4">
        <f t="shared" si="11"/>
        <v>89</v>
      </c>
      <c r="C91" s="4"/>
      <c r="D91" s="4"/>
      <c r="E91" s="4"/>
      <c r="F91" s="8">
        <f t="shared" si="12"/>
        <v>999</v>
      </c>
      <c r="G91" s="4"/>
      <c r="R91"/>
      <c r="S91"/>
      <c r="T91"/>
      <c r="AA91"/>
      <c r="AB91"/>
      <c r="AH91"/>
      <c r="AI91"/>
      <c r="AJ91"/>
      <c r="AP91"/>
      <c r="AQ91"/>
      <c r="AR91"/>
    </row>
    <row r="92" spans="1:44" x14ac:dyDescent="0.2">
      <c r="A92" s="4">
        <v>90</v>
      </c>
      <c r="B92" s="4">
        <f t="shared" si="11"/>
        <v>90</v>
      </c>
      <c r="C92" s="4"/>
      <c r="D92" s="4"/>
      <c r="E92" s="4"/>
      <c r="F92" s="8">
        <f t="shared" si="12"/>
        <v>999</v>
      </c>
      <c r="G92" s="4"/>
      <c r="R92"/>
      <c r="S92"/>
      <c r="T92"/>
      <c r="AA92"/>
      <c r="AB92"/>
      <c r="AH92"/>
      <c r="AI92"/>
      <c r="AJ92"/>
      <c r="AP92"/>
      <c r="AQ92"/>
      <c r="AR92"/>
    </row>
    <row r="93" spans="1:44" x14ac:dyDescent="0.2">
      <c r="A93" s="4">
        <v>91</v>
      </c>
      <c r="B93" s="4">
        <f t="shared" si="11"/>
        <v>91</v>
      </c>
      <c r="C93" s="4"/>
      <c r="D93" s="4"/>
      <c r="E93" s="4"/>
      <c r="F93" s="8">
        <f t="shared" si="12"/>
        <v>999</v>
      </c>
      <c r="G93" s="4"/>
      <c r="R93"/>
      <c r="S93"/>
      <c r="T93"/>
      <c r="AA93"/>
      <c r="AB93"/>
      <c r="AH93"/>
      <c r="AI93"/>
      <c r="AJ93"/>
      <c r="AP93"/>
      <c r="AQ93"/>
      <c r="AR93"/>
    </row>
    <row r="94" spans="1:44" x14ac:dyDescent="0.2">
      <c r="A94" s="4">
        <v>92</v>
      </c>
      <c r="B94" s="4">
        <f t="shared" si="11"/>
        <v>92</v>
      </c>
      <c r="C94" s="4"/>
      <c r="D94" s="4"/>
      <c r="E94" s="4"/>
      <c r="F94" s="8">
        <f t="shared" si="12"/>
        <v>999</v>
      </c>
      <c r="G94" s="4"/>
      <c r="R94"/>
      <c r="S94"/>
      <c r="T94"/>
      <c r="AA94"/>
      <c r="AB94"/>
      <c r="AH94"/>
      <c r="AI94"/>
      <c r="AJ94"/>
      <c r="AP94"/>
      <c r="AQ94"/>
      <c r="AR94"/>
    </row>
    <row r="95" spans="1:44" x14ac:dyDescent="0.2">
      <c r="A95" s="4">
        <v>93</v>
      </c>
      <c r="B95" s="4">
        <f t="shared" si="11"/>
        <v>93</v>
      </c>
      <c r="C95" s="4"/>
      <c r="D95" s="4"/>
      <c r="E95" s="4"/>
      <c r="F95" s="8">
        <f t="shared" si="12"/>
        <v>999</v>
      </c>
      <c r="G95" s="4"/>
      <c r="R95"/>
      <c r="S95"/>
      <c r="T95"/>
      <c r="AA95"/>
      <c r="AB95"/>
      <c r="AH95"/>
      <c r="AI95"/>
      <c r="AJ95"/>
      <c r="AP95"/>
      <c r="AQ95"/>
      <c r="AR95"/>
    </row>
    <row r="96" spans="1:44" x14ac:dyDescent="0.2">
      <c r="A96" s="4">
        <v>94</v>
      </c>
      <c r="B96" s="4">
        <f t="shared" si="11"/>
        <v>94</v>
      </c>
      <c r="C96" s="4"/>
      <c r="D96" s="4"/>
      <c r="E96" s="4"/>
      <c r="F96" s="8">
        <f t="shared" si="12"/>
        <v>999</v>
      </c>
      <c r="G96" s="4"/>
      <c r="R96"/>
      <c r="S96"/>
      <c r="T96"/>
      <c r="AA96"/>
      <c r="AB96"/>
      <c r="AH96"/>
      <c r="AI96"/>
      <c r="AJ96"/>
      <c r="AP96"/>
      <c r="AQ96"/>
      <c r="AR96"/>
    </row>
    <row r="97" spans="1:44" x14ac:dyDescent="0.2">
      <c r="A97" s="4">
        <v>95</v>
      </c>
      <c r="B97" s="4">
        <f t="shared" si="11"/>
        <v>95</v>
      </c>
      <c r="C97" s="4"/>
      <c r="D97" s="4"/>
      <c r="E97" s="4"/>
      <c r="F97" s="8">
        <f t="shared" si="12"/>
        <v>999</v>
      </c>
      <c r="G97" s="4"/>
      <c r="R97"/>
      <c r="S97"/>
      <c r="T97"/>
      <c r="AA97"/>
      <c r="AB97"/>
      <c r="AH97"/>
      <c r="AI97"/>
      <c r="AJ97"/>
      <c r="AP97"/>
      <c r="AQ97"/>
      <c r="AR97"/>
    </row>
    <row r="98" spans="1:44" x14ac:dyDescent="0.2">
      <c r="A98" s="4">
        <v>96</v>
      </c>
      <c r="B98" s="4">
        <f t="shared" si="11"/>
        <v>96</v>
      </c>
      <c r="C98" s="4"/>
      <c r="D98" s="4"/>
      <c r="E98" s="4"/>
      <c r="F98" s="8">
        <f t="shared" si="12"/>
        <v>999</v>
      </c>
      <c r="G98" s="4"/>
      <c r="R98"/>
      <c r="S98"/>
      <c r="T98"/>
      <c r="AA98"/>
      <c r="AB98"/>
      <c r="AH98"/>
      <c r="AI98"/>
      <c r="AJ98"/>
      <c r="AP98"/>
      <c r="AQ98"/>
      <c r="AR98"/>
    </row>
    <row r="99" spans="1:44" x14ac:dyDescent="0.2">
      <c r="A99" s="4">
        <v>97</v>
      </c>
      <c r="B99" s="4">
        <f t="shared" si="11"/>
        <v>97</v>
      </c>
      <c r="C99" s="4"/>
      <c r="D99" s="4"/>
      <c r="E99" s="4"/>
      <c r="F99" s="8">
        <f t="shared" ref="F99:F130" si="13">IF(G99&gt;0,G99,999)</f>
        <v>999</v>
      </c>
      <c r="G99" s="4"/>
      <c r="R99"/>
      <c r="S99"/>
      <c r="T99"/>
      <c r="AA99"/>
      <c r="AB99"/>
      <c r="AH99"/>
      <c r="AI99"/>
      <c r="AJ99"/>
      <c r="AP99"/>
      <c r="AQ99"/>
      <c r="AR99"/>
    </row>
    <row r="100" spans="1:44" x14ac:dyDescent="0.2">
      <c r="A100" s="4">
        <v>98</v>
      </c>
      <c r="B100" s="4">
        <f t="shared" si="11"/>
        <v>98</v>
      </c>
      <c r="C100" s="4"/>
      <c r="D100" s="4"/>
      <c r="E100" s="4"/>
      <c r="F100" s="8">
        <f t="shared" si="13"/>
        <v>999</v>
      </c>
      <c r="G100" s="4"/>
      <c r="R100"/>
      <c r="S100"/>
      <c r="T100"/>
      <c r="AA100"/>
      <c r="AB100"/>
      <c r="AH100"/>
      <c r="AI100"/>
      <c r="AJ100"/>
      <c r="AP100"/>
      <c r="AQ100"/>
      <c r="AR100"/>
    </row>
    <row r="101" spans="1:44" x14ac:dyDescent="0.2">
      <c r="A101" s="4">
        <v>99</v>
      </c>
      <c r="B101" s="4">
        <f t="shared" si="11"/>
        <v>99</v>
      </c>
      <c r="C101" s="4"/>
      <c r="D101" s="4"/>
      <c r="E101" s="4"/>
      <c r="F101" s="8">
        <f t="shared" si="13"/>
        <v>999</v>
      </c>
      <c r="G101" s="4"/>
      <c r="R101"/>
      <c r="S101"/>
      <c r="T101"/>
      <c r="AA101"/>
      <c r="AB101"/>
      <c r="AH101"/>
      <c r="AI101"/>
      <c r="AJ101"/>
      <c r="AP101"/>
      <c r="AQ101"/>
      <c r="AR101"/>
    </row>
    <row r="102" spans="1:44" x14ac:dyDescent="0.2">
      <c r="A102" s="4">
        <v>100</v>
      </c>
      <c r="B102" s="4">
        <f t="shared" si="11"/>
        <v>100</v>
      </c>
      <c r="C102" s="4"/>
      <c r="D102" s="4"/>
      <c r="E102" s="4"/>
      <c r="F102" s="8">
        <f t="shared" si="13"/>
        <v>999</v>
      </c>
      <c r="G102" s="4"/>
      <c r="R102"/>
      <c r="S102"/>
      <c r="T102"/>
      <c r="AA102"/>
      <c r="AB102"/>
      <c r="AH102"/>
      <c r="AI102"/>
      <c r="AJ102"/>
      <c r="AP102"/>
      <c r="AQ102"/>
      <c r="AR102"/>
    </row>
    <row r="103" spans="1:44" x14ac:dyDescent="0.2">
      <c r="A103" s="4">
        <v>101</v>
      </c>
      <c r="B103" s="4">
        <f t="shared" si="11"/>
        <v>101</v>
      </c>
      <c r="C103" s="4"/>
      <c r="D103" s="4"/>
      <c r="E103" s="4"/>
      <c r="F103" s="8">
        <f t="shared" si="13"/>
        <v>999</v>
      </c>
      <c r="G103" s="4"/>
      <c r="R103"/>
      <c r="S103"/>
      <c r="T103"/>
      <c r="AA103"/>
      <c r="AB103"/>
      <c r="AH103"/>
      <c r="AI103"/>
      <c r="AJ103"/>
      <c r="AP103"/>
      <c r="AQ103"/>
      <c r="AR103"/>
    </row>
    <row r="104" spans="1:44" x14ac:dyDescent="0.2">
      <c r="A104" s="4">
        <v>102</v>
      </c>
      <c r="B104" s="4">
        <f t="shared" si="11"/>
        <v>102</v>
      </c>
      <c r="C104" s="4"/>
      <c r="D104" s="4"/>
      <c r="E104" s="4"/>
      <c r="F104" s="8">
        <f t="shared" si="13"/>
        <v>999</v>
      </c>
      <c r="G104" s="4"/>
      <c r="R104"/>
      <c r="S104"/>
      <c r="T104"/>
      <c r="AA104"/>
      <c r="AB104"/>
      <c r="AH104"/>
      <c r="AI104"/>
      <c r="AJ104"/>
      <c r="AP104"/>
      <c r="AQ104"/>
      <c r="AR104"/>
    </row>
    <row r="105" spans="1:44" x14ac:dyDescent="0.2">
      <c r="A105" s="4">
        <v>103</v>
      </c>
      <c r="B105" s="4">
        <f t="shared" si="11"/>
        <v>103</v>
      </c>
      <c r="C105" s="4"/>
      <c r="D105" s="4"/>
      <c r="E105" s="4"/>
      <c r="F105" s="8">
        <f t="shared" si="13"/>
        <v>999</v>
      </c>
      <c r="G105" s="4"/>
      <c r="R105"/>
      <c r="S105"/>
      <c r="T105"/>
      <c r="AA105"/>
      <c r="AB105"/>
      <c r="AH105"/>
      <c r="AI105"/>
      <c r="AJ105"/>
      <c r="AP105"/>
      <c r="AQ105"/>
      <c r="AR105"/>
    </row>
    <row r="106" spans="1:44" x14ac:dyDescent="0.2">
      <c r="A106" s="4">
        <v>104</v>
      </c>
      <c r="B106" s="4">
        <f t="shared" si="11"/>
        <v>104</v>
      </c>
      <c r="C106" s="4"/>
      <c r="D106" s="4"/>
      <c r="E106" s="4"/>
      <c r="F106" s="8">
        <f t="shared" si="13"/>
        <v>999</v>
      </c>
      <c r="G106" s="4"/>
      <c r="R106"/>
      <c r="S106"/>
      <c r="T106"/>
      <c r="AA106"/>
      <c r="AB106"/>
      <c r="AH106"/>
      <c r="AI106"/>
      <c r="AJ106"/>
      <c r="AP106"/>
      <c r="AQ106"/>
      <c r="AR106"/>
    </row>
    <row r="107" spans="1:44" x14ac:dyDescent="0.2">
      <c r="A107" s="4">
        <v>105</v>
      </c>
      <c r="B107" s="4">
        <f t="shared" si="11"/>
        <v>105</v>
      </c>
      <c r="C107" s="4"/>
      <c r="D107" s="4"/>
      <c r="E107" s="4"/>
      <c r="F107" s="8">
        <f t="shared" si="13"/>
        <v>999</v>
      </c>
      <c r="G107" s="4"/>
      <c r="R107"/>
      <c r="S107"/>
      <c r="T107"/>
      <c r="AA107"/>
      <c r="AB107"/>
      <c r="AH107"/>
      <c r="AI107"/>
      <c r="AJ107"/>
      <c r="AP107"/>
      <c r="AQ107"/>
      <c r="AR107"/>
    </row>
    <row r="108" spans="1:44" x14ac:dyDescent="0.2">
      <c r="A108" s="4">
        <v>106</v>
      </c>
      <c r="B108" s="4">
        <f t="shared" si="11"/>
        <v>106</v>
      </c>
      <c r="C108" s="4"/>
      <c r="D108" s="4"/>
      <c r="E108" s="4"/>
      <c r="F108" s="8">
        <f t="shared" si="13"/>
        <v>999</v>
      </c>
      <c r="G108" s="4"/>
      <c r="R108"/>
      <c r="S108"/>
      <c r="T108"/>
      <c r="AA108"/>
      <c r="AB108"/>
      <c r="AH108"/>
      <c r="AI108"/>
      <c r="AJ108"/>
      <c r="AP108"/>
      <c r="AQ108"/>
      <c r="AR108"/>
    </row>
    <row r="109" spans="1:44" x14ac:dyDescent="0.2">
      <c r="A109" s="4">
        <v>107</v>
      </c>
      <c r="B109" s="4">
        <f t="shared" si="11"/>
        <v>107</v>
      </c>
      <c r="C109" s="4"/>
      <c r="D109" s="4"/>
      <c r="E109" s="4"/>
      <c r="F109" s="8">
        <f t="shared" si="13"/>
        <v>999</v>
      </c>
      <c r="G109" s="4"/>
      <c r="R109"/>
      <c r="S109"/>
      <c r="T109"/>
      <c r="AA109"/>
      <c r="AB109"/>
      <c r="AH109"/>
      <c r="AI109"/>
      <c r="AJ109"/>
      <c r="AP109"/>
      <c r="AQ109"/>
      <c r="AR109"/>
    </row>
    <row r="110" spans="1:44" x14ac:dyDescent="0.2">
      <c r="A110" s="4">
        <v>108</v>
      </c>
      <c r="B110" s="4">
        <f t="shared" si="11"/>
        <v>108</v>
      </c>
      <c r="C110" s="4"/>
      <c r="D110" s="4"/>
      <c r="E110" s="4"/>
      <c r="F110" s="8">
        <f t="shared" si="13"/>
        <v>999</v>
      </c>
      <c r="G110" s="4"/>
      <c r="R110"/>
      <c r="S110"/>
      <c r="T110"/>
      <c r="AA110"/>
      <c r="AB110"/>
      <c r="AH110"/>
      <c r="AI110"/>
      <c r="AJ110"/>
      <c r="AP110"/>
      <c r="AQ110"/>
      <c r="AR110"/>
    </row>
    <row r="111" spans="1:44" x14ac:dyDescent="0.2">
      <c r="A111" s="4">
        <v>109</v>
      </c>
      <c r="B111" s="4">
        <f t="shared" si="11"/>
        <v>109</v>
      </c>
      <c r="C111" s="4"/>
      <c r="D111" s="4"/>
      <c r="E111" s="4"/>
      <c r="F111" s="8">
        <f t="shared" si="13"/>
        <v>999</v>
      </c>
      <c r="G111" s="4"/>
      <c r="R111"/>
      <c r="S111"/>
      <c r="T111"/>
      <c r="AA111"/>
      <c r="AB111"/>
      <c r="AH111"/>
      <c r="AI111"/>
      <c r="AJ111"/>
      <c r="AP111"/>
      <c r="AQ111"/>
      <c r="AR111"/>
    </row>
    <row r="112" spans="1:44" x14ac:dyDescent="0.2">
      <c r="A112" s="4">
        <v>110</v>
      </c>
      <c r="B112" s="4">
        <f t="shared" si="11"/>
        <v>110</v>
      </c>
      <c r="C112" s="4"/>
      <c r="D112" s="4"/>
      <c r="E112" s="4"/>
      <c r="F112" s="8">
        <f t="shared" si="13"/>
        <v>999</v>
      </c>
      <c r="G112" s="4"/>
      <c r="R112"/>
      <c r="S112"/>
      <c r="T112"/>
      <c r="AA112"/>
      <c r="AB112"/>
      <c r="AH112"/>
      <c r="AI112"/>
      <c r="AJ112"/>
      <c r="AP112"/>
      <c r="AQ112"/>
      <c r="AR112"/>
    </row>
    <row r="113" spans="1:44" x14ac:dyDescent="0.2">
      <c r="A113" s="4">
        <v>111</v>
      </c>
      <c r="B113" s="4">
        <f t="shared" si="11"/>
        <v>111</v>
      </c>
      <c r="C113" s="4"/>
      <c r="D113" s="4"/>
      <c r="E113" s="4"/>
      <c r="F113" s="8">
        <f t="shared" si="13"/>
        <v>999</v>
      </c>
      <c r="G113" s="4"/>
      <c r="R113"/>
      <c r="S113"/>
      <c r="T113"/>
      <c r="AA113"/>
      <c r="AB113"/>
      <c r="AH113"/>
      <c r="AI113"/>
      <c r="AJ113"/>
      <c r="AP113"/>
      <c r="AQ113"/>
      <c r="AR113"/>
    </row>
    <row r="114" spans="1:44" x14ac:dyDescent="0.2">
      <c r="A114" s="4">
        <v>112</v>
      </c>
      <c r="B114" s="4">
        <f t="shared" si="11"/>
        <v>112</v>
      </c>
      <c r="C114" s="4"/>
      <c r="D114" s="4"/>
      <c r="E114" s="4"/>
      <c r="F114" s="8">
        <f t="shared" si="13"/>
        <v>999</v>
      </c>
      <c r="G114" s="4"/>
      <c r="R114"/>
      <c r="S114"/>
      <c r="T114"/>
      <c r="AA114"/>
      <c r="AB114"/>
      <c r="AH114"/>
      <c r="AI114"/>
      <c r="AJ114"/>
      <c r="AP114"/>
      <c r="AQ114"/>
      <c r="AR114"/>
    </row>
    <row r="115" spans="1:44" x14ac:dyDescent="0.2">
      <c r="A115" s="4">
        <v>113</v>
      </c>
      <c r="B115" s="4">
        <f t="shared" si="11"/>
        <v>113</v>
      </c>
      <c r="C115" s="4"/>
      <c r="D115" s="4"/>
      <c r="E115" s="4"/>
      <c r="F115" s="8">
        <f t="shared" si="13"/>
        <v>999</v>
      </c>
      <c r="G115" s="4"/>
      <c r="R115"/>
      <c r="S115"/>
      <c r="T115"/>
      <c r="AA115"/>
      <c r="AB115"/>
      <c r="AH115"/>
      <c r="AI115"/>
      <c r="AJ115"/>
      <c r="AP115"/>
      <c r="AQ115"/>
      <c r="AR115"/>
    </row>
    <row r="116" spans="1:44" x14ac:dyDescent="0.2">
      <c r="A116" s="4">
        <v>114</v>
      </c>
      <c r="B116" s="4">
        <f t="shared" si="11"/>
        <v>114</v>
      </c>
      <c r="C116" s="4"/>
      <c r="D116" s="4"/>
      <c r="E116" s="4"/>
      <c r="F116" s="8">
        <f t="shared" si="13"/>
        <v>999</v>
      </c>
      <c r="G116" s="4"/>
      <c r="R116"/>
      <c r="S116"/>
      <c r="T116"/>
      <c r="AA116"/>
      <c r="AB116"/>
      <c r="AH116"/>
      <c r="AI116"/>
      <c r="AJ116"/>
      <c r="AP116"/>
      <c r="AQ116"/>
      <c r="AR116"/>
    </row>
    <row r="117" spans="1:44" x14ac:dyDescent="0.2">
      <c r="A117" s="4">
        <v>115</v>
      </c>
      <c r="B117" s="4">
        <f t="shared" si="11"/>
        <v>115</v>
      </c>
      <c r="C117" s="4"/>
      <c r="D117" s="4"/>
      <c r="E117" s="4"/>
      <c r="F117" s="8">
        <f t="shared" si="13"/>
        <v>999</v>
      </c>
      <c r="G117" s="4"/>
      <c r="R117"/>
      <c r="S117"/>
      <c r="T117"/>
      <c r="AA117"/>
      <c r="AB117"/>
      <c r="AH117"/>
      <c r="AI117"/>
      <c r="AJ117"/>
      <c r="AP117"/>
      <c r="AQ117"/>
      <c r="AR117"/>
    </row>
    <row r="118" spans="1:44" x14ac:dyDescent="0.2">
      <c r="A118" s="4">
        <v>116</v>
      </c>
      <c r="B118" s="4">
        <f t="shared" si="11"/>
        <v>116</v>
      </c>
      <c r="C118" s="4"/>
      <c r="D118" s="4"/>
      <c r="E118" s="4"/>
      <c r="F118" s="8">
        <f t="shared" si="13"/>
        <v>999</v>
      </c>
      <c r="G118" s="4"/>
      <c r="R118"/>
      <c r="S118"/>
      <c r="T118"/>
      <c r="AA118"/>
      <c r="AB118"/>
      <c r="AH118"/>
      <c r="AI118"/>
      <c r="AJ118"/>
      <c r="AP118"/>
      <c r="AQ118"/>
      <c r="AR118"/>
    </row>
    <row r="119" spans="1:44" x14ac:dyDescent="0.2">
      <c r="A119" s="4">
        <v>117</v>
      </c>
      <c r="B119" s="4">
        <f t="shared" si="11"/>
        <v>117</v>
      </c>
      <c r="C119" s="4"/>
      <c r="D119" s="4"/>
      <c r="E119" s="4"/>
      <c r="F119" s="8">
        <f t="shared" si="13"/>
        <v>999</v>
      </c>
      <c r="G119" s="4"/>
      <c r="R119"/>
      <c r="S119"/>
      <c r="T119"/>
      <c r="AA119"/>
      <c r="AB119"/>
      <c r="AH119"/>
      <c r="AI119"/>
      <c r="AJ119"/>
      <c r="AP119"/>
      <c r="AQ119"/>
      <c r="AR119"/>
    </row>
    <row r="120" spans="1:44" x14ac:dyDescent="0.2">
      <c r="A120" s="4">
        <v>118</v>
      </c>
      <c r="B120" s="4">
        <f t="shared" si="11"/>
        <v>118</v>
      </c>
      <c r="C120" s="4"/>
      <c r="D120" s="4"/>
      <c r="E120" s="4"/>
      <c r="F120" s="8">
        <f t="shared" si="13"/>
        <v>999</v>
      </c>
      <c r="G120" s="4"/>
      <c r="R120"/>
      <c r="S120"/>
      <c r="T120"/>
      <c r="AA120"/>
      <c r="AB120"/>
      <c r="AH120"/>
      <c r="AI120"/>
      <c r="AJ120"/>
      <c r="AP120"/>
      <c r="AQ120"/>
      <c r="AR120"/>
    </row>
    <row r="121" spans="1:44" x14ac:dyDescent="0.2">
      <c r="A121" s="4">
        <v>119</v>
      </c>
      <c r="B121" s="4">
        <f t="shared" si="11"/>
        <v>119</v>
      </c>
      <c r="C121" s="4"/>
      <c r="D121" s="4"/>
      <c r="E121" s="4"/>
      <c r="F121" s="8">
        <f t="shared" si="13"/>
        <v>999</v>
      </c>
      <c r="G121" s="4"/>
      <c r="R121"/>
      <c r="S121"/>
      <c r="T121"/>
      <c r="AA121"/>
      <c r="AB121"/>
      <c r="AH121"/>
      <c r="AI121"/>
      <c r="AJ121"/>
      <c r="AP121"/>
      <c r="AQ121"/>
      <c r="AR121"/>
    </row>
    <row r="122" spans="1:44" x14ac:dyDescent="0.2">
      <c r="A122" s="4">
        <v>120</v>
      </c>
      <c r="B122" s="4">
        <f t="shared" si="11"/>
        <v>120</v>
      </c>
      <c r="C122" s="4"/>
      <c r="D122" s="4"/>
      <c r="E122" s="4"/>
      <c r="F122" s="8">
        <f t="shared" si="13"/>
        <v>999</v>
      </c>
      <c r="G122" s="4"/>
      <c r="R122"/>
      <c r="S122"/>
      <c r="T122"/>
      <c r="AA122"/>
      <c r="AB122"/>
      <c r="AH122"/>
      <c r="AI122"/>
      <c r="AJ122"/>
      <c r="AP122"/>
      <c r="AQ122"/>
      <c r="AR122"/>
    </row>
    <row r="123" spans="1:44" x14ac:dyDescent="0.2">
      <c r="A123" s="4">
        <v>121</v>
      </c>
      <c r="B123" s="4">
        <f t="shared" si="11"/>
        <v>121</v>
      </c>
      <c r="C123" s="4"/>
      <c r="D123" s="4"/>
      <c r="E123" s="4"/>
      <c r="F123" s="8">
        <f t="shared" si="13"/>
        <v>999</v>
      </c>
      <c r="G123" s="4"/>
      <c r="R123"/>
      <c r="S123"/>
      <c r="T123"/>
      <c r="AA123"/>
      <c r="AB123"/>
      <c r="AH123"/>
      <c r="AI123"/>
      <c r="AJ123"/>
      <c r="AP123"/>
      <c r="AQ123"/>
      <c r="AR123"/>
    </row>
    <row r="124" spans="1:44" x14ac:dyDescent="0.2">
      <c r="A124" s="4">
        <v>122</v>
      </c>
      <c r="B124" s="4">
        <f t="shared" si="11"/>
        <v>122</v>
      </c>
      <c r="C124" s="4"/>
      <c r="D124" s="4"/>
      <c r="E124" s="4"/>
      <c r="F124" s="8">
        <f t="shared" si="13"/>
        <v>999</v>
      </c>
      <c r="G124" s="4"/>
      <c r="R124"/>
      <c r="S124"/>
      <c r="T124"/>
      <c r="AA124"/>
      <c r="AB124"/>
      <c r="AH124"/>
      <c r="AI124"/>
      <c r="AJ124"/>
      <c r="AP124"/>
      <c r="AQ124"/>
      <c r="AR124"/>
    </row>
    <row r="125" spans="1:44" x14ac:dyDescent="0.2">
      <c r="A125" s="4">
        <v>123</v>
      </c>
      <c r="B125" s="4">
        <f t="shared" si="11"/>
        <v>123</v>
      </c>
      <c r="C125" s="4"/>
      <c r="D125" s="4"/>
      <c r="E125" s="4"/>
      <c r="F125" s="8">
        <f t="shared" si="13"/>
        <v>999</v>
      </c>
      <c r="G125" s="4"/>
      <c r="R125"/>
      <c r="S125"/>
      <c r="T125"/>
      <c r="AA125"/>
      <c r="AB125"/>
      <c r="AH125"/>
      <c r="AI125"/>
      <c r="AJ125"/>
      <c r="AP125"/>
      <c r="AQ125"/>
      <c r="AR125"/>
    </row>
    <row r="126" spans="1:44" x14ac:dyDescent="0.2">
      <c r="A126" s="4">
        <v>124</v>
      </c>
      <c r="B126" s="4">
        <f t="shared" si="11"/>
        <v>124</v>
      </c>
      <c r="C126" s="4"/>
      <c r="D126" s="4"/>
      <c r="E126" s="4"/>
      <c r="F126" s="8">
        <f t="shared" si="13"/>
        <v>999</v>
      </c>
      <c r="G126" s="4"/>
      <c r="R126"/>
      <c r="S126"/>
      <c r="T126"/>
      <c r="AA126"/>
      <c r="AB126"/>
      <c r="AH126"/>
      <c r="AI126"/>
      <c r="AJ126"/>
      <c r="AP126"/>
      <c r="AQ126"/>
      <c r="AR126"/>
    </row>
    <row r="127" spans="1:44" x14ac:dyDescent="0.2">
      <c r="A127" s="4">
        <v>125</v>
      </c>
      <c r="B127" s="4">
        <f t="shared" si="11"/>
        <v>125</v>
      </c>
      <c r="C127" s="4"/>
      <c r="D127" s="4"/>
      <c r="E127" s="4"/>
      <c r="F127" s="8">
        <f t="shared" si="13"/>
        <v>999</v>
      </c>
      <c r="G127" s="4"/>
      <c r="R127"/>
      <c r="S127"/>
      <c r="T127"/>
      <c r="AA127"/>
      <c r="AB127"/>
      <c r="AH127"/>
      <c r="AI127"/>
      <c r="AJ127"/>
      <c r="AP127"/>
      <c r="AQ127"/>
      <c r="AR127"/>
    </row>
    <row r="128" spans="1:44" x14ac:dyDescent="0.2">
      <c r="A128" s="4">
        <v>126</v>
      </c>
      <c r="B128" s="4">
        <f t="shared" si="11"/>
        <v>126</v>
      </c>
      <c r="C128" s="4"/>
      <c r="D128" s="4"/>
      <c r="E128" s="4"/>
      <c r="F128" s="8">
        <f t="shared" si="13"/>
        <v>999</v>
      </c>
      <c r="G128" s="4"/>
      <c r="R128"/>
      <c r="S128"/>
      <c r="T128"/>
      <c r="AA128"/>
      <c r="AB128"/>
      <c r="AH128"/>
      <c r="AI128"/>
      <c r="AJ128"/>
      <c r="AP128"/>
      <c r="AQ128"/>
      <c r="AR128"/>
    </row>
  </sheetData>
  <sheetProtection sheet="1" objects="1" scenarios="1"/>
  <sortState ref="F3:K128">
    <sortCondition ref="F3:F128"/>
  </sortState>
  <customSheetViews>
    <customSheetView guid="{B1DF6B9E-725A-4A8E-ABAB-4CF1AE6CB621}" scale="60" printArea="1" hiddenColumns="1" topLeftCell="H1">
      <selection activeCell="S5" sqref="S5"/>
      <colBreaks count="2" manualBreakCount="2">
        <brk id="14" max="38" man="1"/>
        <brk id="21" min="1" max="38" man="1"/>
      </colBreaks>
      <pageMargins left="0.23622047244094502" right="0.23622047244094502" top="0.74803149606299202" bottom="0.74803149606299202" header="0.31496062992126" footer="0.31496062992126"/>
      <pageSetup paperSize="9" scale="120" orientation="portrait" horizontalDpi="4294967293" verticalDpi="1200" r:id="rId1"/>
      <headerFooter alignWithMargins="0"/>
    </customSheetView>
  </customSheetViews>
  <mergeCells count="25">
    <mergeCell ref="AJ2:AJ3"/>
    <mergeCell ref="AN2:AQ3"/>
    <mergeCell ref="AR2:AR3"/>
    <mergeCell ref="AF11:AI12"/>
    <mergeCell ref="AJ11:AJ12"/>
    <mergeCell ref="AN11:AQ12"/>
    <mergeCell ref="AR11:AR12"/>
    <mergeCell ref="AF2:AI3"/>
    <mergeCell ref="AJ20:AJ21"/>
    <mergeCell ref="AN20:AQ21"/>
    <mergeCell ref="AR20:AR21"/>
    <mergeCell ref="AF29:AI30"/>
    <mergeCell ref="AJ29:AJ30"/>
    <mergeCell ref="AN29:AQ30"/>
    <mergeCell ref="AR29:AR30"/>
    <mergeCell ref="AF20:AI21"/>
    <mergeCell ref="P40:AB42"/>
    <mergeCell ref="P2:T3"/>
    <mergeCell ref="P11:T12"/>
    <mergeCell ref="P20:T21"/>
    <mergeCell ref="P29:T30"/>
    <mergeCell ref="X2:AB3"/>
    <mergeCell ref="X11:AB12"/>
    <mergeCell ref="X20:AB21"/>
    <mergeCell ref="X29:AB30"/>
  </mergeCells>
  <conditionalFormatting sqref="P40:AB42">
    <cfRule type="containsText" dxfId="8" priority="3" operator="containsText" text="Eingabe o.k.">
      <formula>NOT(ISERROR(SEARCH("Eingabe o.k.",P40)))</formula>
    </cfRule>
  </conditionalFormatting>
  <conditionalFormatting sqref="T1:AE1 AG1">
    <cfRule type="containsText" dxfId="7" priority="1" operator="containsText" text="Eingabe o.k.">
      <formula>NOT(ISERROR(SEARCH("Eingabe o.k.",T1)))</formula>
    </cfRule>
    <cfRule type="cellIs" dxfId="6" priority="2" operator="equal">
      <formula>"""Eingabe o.k."""</formula>
    </cfRule>
  </conditionalFormatting>
  <dataValidations count="1">
    <dataValidation type="whole" allowBlank="1" showInputMessage="1" showErrorMessage="1" errorTitle="Ganze Zahl" error="Punkte dürfen nur als ganze Zahl eingetragen werden." sqref="AA1:AA1048576 S1:S1048576 AQ1 AI1">
      <formula1>-1000</formula1>
      <formula2>9999999999</formula2>
    </dataValidation>
  </dataValidations>
  <pageMargins left="0.23622047244094502" right="0.23622047244094502" top="0.74803149606299202" bottom="0.74803149606299202" header="0.31496062992126" footer="0.31496062992126"/>
  <pageSetup paperSize="9" scale="120" orientation="portrait" horizontalDpi="4294967293" verticalDpi="1200" r:id="rId2"/>
  <headerFooter alignWithMargins="0"/>
  <colBreaks count="2" manualBreakCount="2">
    <brk id="14" max="38" man="1"/>
    <brk id="21" min="1" max="38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6</vt:i4>
      </vt:variant>
    </vt:vector>
  </HeadingPairs>
  <TitlesOfParts>
    <vt:vector size="26" baseType="lpstr">
      <vt:lpstr>Teilnehmer Erfassung</vt:lpstr>
      <vt:lpstr>Original</vt:lpstr>
      <vt:lpstr>Auswertung Runde 1</vt:lpstr>
      <vt:lpstr>Runde 1</vt:lpstr>
      <vt:lpstr>Teilnehmer 2.Runde</vt:lpstr>
      <vt:lpstr>Runde 2</vt:lpstr>
      <vt:lpstr>Auswertung Runde 2</vt:lpstr>
      <vt:lpstr>Teilnehmer 3.Runde</vt:lpstr>
      <vt:lpstr>Runde 3</vt:lpstr>
      <vt:lpstr>Auswertung Runde 3</vt:lpstr>
      <vt:lpstr>Teilnehmer 4.Runde</vt:lpstr>
      <vt:lpstr>Runde 4</vt:lpstr>
      <vt:lpstr>Auswertung Runde 4</vt:lpstr>
      <vt:lpstr>Teilnehmer 5.Runde</vt:lpstr>
      <vt:lpstr>Runde 5</vt:lpstr>
      <vt:lpstr>Auswertung Runde 5</vt:lpstr>
      <vt:lpstr>Teilnehmer 6.Runde</vt:lpstr>
      <vt:lpstr>Runde 6</vt:lpstr>
      <vt:lpstr>Kopie Teilnehmer Erfassung</vt:lpstr>
      <vt:lpstr>Finale Kinder unter 13 Jahren</vt:lpstr>
      <vt:lpstr>'Runde 1'!Druckbereich</vt:lpstr>
      <vt:lpstr>'Runde 2'!Druckbereich</vt:lpstr>
      <vt:lpstr>'Runde 3'!Druckbereich</vt:lpstr>
      <vt:lpstr>'Runde 4'!Druckbereich</vt:lpstr>
      <vt:lpstr>'Runde 5'!Druckbereich</vt:lpstr>
      <vt:lpstr>'Runde 6'!Druckbereich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Brettspiel Turnier Planer 4er Tische</dc:title>
  <dc:creator>rainer.knoebel@freenet.de</dc:creator>
  <cp:lastModifiedBy>Rainer</cp:lastModifiedBy>
  <cp:lastPrinted>2017-09-13T14:33:08Z</cp:lastPrinted>
  <dcterms:created xsi:type="dcterms:W3CDTF">2009-06-22T14:35:42Z</dcterms:created>
  <dcterms:modified xsi:type="dcterms:W3CDTF">2018-11-27T17:13:12Z</dcterms:modified>
</cp:coreProperties>
</file>